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9" i="12" l="1"/>
  <c r="F39" i="1" s="1"/>
  <c r="F40" i="1" s="1"/>
  <c r="G23" i="1" s="1"/>
  <c r="AD69" i="12"/>
  <c r="G39" i="1" s="1"/>
  <c r="G9" i="12"/>
  <c r="M9" i="12" s="1"/>
  <c r="I9" i="12"/>
  <c r="K9" i="12"/>
  <c r="O9" i="12"/>
  <c r="Q9" i="12"/>
  <c r="U9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2" i="12"/>
  <c r="M32" i="12" s="1"/>
  <c r="M31" i="12" s="1"/>
  <c r="I32" i="12"/>
  <c r="I31" i="12" s="1"/>
  <c r="K32" i="12"/>
  <c r="K31" i="12" s="1"/>
  <c r="O32" i="12"/>
  <c r="O31" i="12" s="1"/>
  <c r="Q32" i="12"/>
  <c r="Q31" i="12" s="1"/>
  <c r="U32" i="12"/>
  <c r="U31" i="12" s="1"/>
  <c r="G33" i="12"/>
  <c r="I51" i="1" s="1"/>
  <c r="G34" i="12"/>
  <c r="M34" i="12" s="1"/>
  <c r="M33" i="12" s="1"/>
  <c r="I34" i="12"/>
  <c r="K34" i="12"/>
  <c r="O34" i="12"/>
  <c r="O33" i="12" s="1"/>
  <c r="Q34" i="12"/>
  <c r="Q33" i="12" s="1"/>
  <c r="U34" i="12"/>
  <c r="G35" i="12"/>
  <c r="I35" i="12"/>
  <c r="K35" i="12"/>
  <c r="M35" i="12"/>
  <c r="O35" i="12"/>
  <c r="Q35" i="12"/>
  <c r="U35" i="12"/>
  <c r="K36" i="12"/>
  <c r="G37" i="12"/>
  <c r="M37" i="12" s="1"/>
  <c r="I37" i="12"/>
  <c r="I36" i="12" s="1"/>
  <c r="K37" i="12"/>
  <c r="O37" i="12"/>
  <c r="Q37" i="12"/>
  <c r="Q36" i="12" s="1"/>
  <c r="U37" i="12"/>
  <c r="G39" i="12"/>
  <c r="M39" i="12" s="1"/>
  <c r="I39" i="12"/>
  <c r="K39" i="12"/>
  <c r="O39" i="12"/>
  <c r="O36" i="12" s="1"/>
  <c r="Q39" i="12"/>
  <c r="U39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54" i="1" s="1"/>
  <c r="O60" i="12"/>
  <c r="G61" i="12"/>
  <c r="M61" i="12" s="1"/>
  <c r="M60" i="12" s="1"/>
  <c r="I61" i="12"/>
  <c r="I60" i="12" s="1"/>
  <c r="K61" i="12"/>
  <c r="K60" i="12" s="1"/>
  <c r="O61" i="12"/>
  <c r="Q61" i="12"/>
  <c r="Q60" i="12" s="1"/>
  <c r="U61" i="12"/>
  <c r="U60" i="12" s="1"/>
  <c r="G62" i="12"/>
  <c r="I55" i="1" s="1"/>
  <c r="I17" i="1" s="1"/>
  <c r="I62" i="12"/>
  <c r="K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I67" i="12"/>
  <c r="K67" i="12"/>
  <c r="M67" i="12"/>
  <c r="O67" i="12"/>
  <c r="Q67" i="12"/>
  <c r="U67" i="12"/>
  <c r="I20" i="1"/>
  <c r="I19" i="1"/>
  <c r="I18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G40" i="1"/>
  <c r="G25" i="1" s="1"/>
  <c r="G26" i="1" s="1"/>
  <c r="O8" i="12"/>
  <c r="O62" i="12"/>
  <c r="G36" i="12"/>
  <c r="I52" i="1" s="1"/>
  <c r="K33" i="12"/>
  <c r="G8" i="12"/>
  <c r="U41" i="12"/>
  <c r="O41" i="12"/>
  <c r="Q41" i="12"/>
  <c r="G31" i="12"/>
  <c r="I50" i="1" s="1"/>
  <c r="U62" i="12"/>
  <c r="Q8" i="12"/>
  <c r="I41" i="12"/>
  <c r="Q62" i="12"/>
  <c r="U36" i="12"/>
  <c r="I33" i="12"/>
  <c r="K8" i="12"/>
  <c r="K41" i="12"/>
  <c r="I8" i="12"/>
  <c r="U33" i="12"/>
  <c r="U8" i="12"/>
  <c r="G24" i="1"/>
  <c r="G29" i="1" s="1"/>
  <c r="G28" i="1"/>
  <c r="M62" i="12"/>
  <c r="M36" i="12"/>
  <c r="M41" i="12"/>
  <c r="G41" i="12"/>
  <c r="I53" i="1" s="1"/>
  <c r="M11" i="12"/>
  <c r="M8" i="12" s="1"/>
  <c r="I39" i="1"/>
  <c r="I40" i="1" s="1"/>
  <c r="J39" i="1" s="1"/>
  <c r="J40" i="1" s="1"/>
  <c r="I49" i="1" l="1"/>
  <c r="G69" i="12"/>
  <c r="I16" i="1" l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<sst xmlns="http://schemas.openxmlformats.org/spreadsheetml/2006/main" count="366" uniqueCount="212">
  <si>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</si>
  <si>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</si>
  <si>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</si>
  <si>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</si>
  <si>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</si>
  <si>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</si>
  <si>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</si>
  <si>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</si>
  <si>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</si>
  <si>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</si>
  <si>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</si>
  <si>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</si>
  <si>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</si>
  <si>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</si>
  <si>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</si>
  <si>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</si>
  <si>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</si>
  <si>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</si>
  <si>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</si>
  <si>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</si>
  <si>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</si>
  <si>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</si>
  <si>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</si>
  <si>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</si>
  <si>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</si>
  <si>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</si>
  <si>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</si>
  <si>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</si>
  <si>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</si>
  <si>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</si>
  <si>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</si>
  <si>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</si>
  <si>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</si>
  <si>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</si>
  <si>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</si>
  <si>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</si>
  <si>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</si>
  <si>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</si>
  <si>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</si>
  <si>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</si>
  <si>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</si>
  <si>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</si>
  <si>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</si>
  <si>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</si>
  <si>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</si>
  <si>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</si>
  <si>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MŠ Měříčkova 46, D.2 Přípojka vody</t>
  </si>
  <si>
    <t>RGB STUDIO s.r.o.</t>
  </si>
  <si>
    <t>Rennéská třída 787/1a</t>
  </si>
  <si>
    <t>63900</t>
  </si>
  <si>
    <t>Zdeňka Koudelková</t>
  </si>
  <si>
    <t>Tábor 521/44b</t>
  </si>
  <si>
    <t>60200</t>
  </si>
  <si>
    <t>08915407</t>
  </si>
  <si>
    <t>Rozpočet</t>
  </si>
  <si>
    <t>Celkem za stavbu</t>
  </si>
  <si>
    <t>CZK</t>
  </si>
  <si>
    <t xml:space="preserve">Popis rozpočtu:  - </t>
  </si>
  <si>
    <t>D.2 Přípojka vody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</si>
  <si>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</si>
  <si>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</si>
  <si>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</si>
  <si>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</si>
  <si>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</si>
  <si>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</si>
  <si>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</si>
  <si>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</si>
  <si>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</si>
  <si>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</si>
  <si>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8</t>
  </si>
  <si>
    <t>Trubní vedení</t>
  </si>
  <si>
    <t>99</t>
  </si>
  <si>
    <t>Staveništní přesun hmot</t>
  </si>
  <si>
    <t>722</t>
  </si>
  <si>
    <t>Vnitřní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</si>
  <si>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</si>
  <si>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</si>
  <si>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</si>
  <si>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</si>
  <si>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</si>
  <si>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</si>
  <si>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</si>
  <si>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</si>
  <si>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</si>
  <si>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</si>
  <si>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</si>
  <si>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</si>
  <si>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</si>
  <si>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</si>
  <si>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</si>
  <si>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</si>
  <si>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</si>
  <si>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</si>
  <si>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</si>
  <si>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</si>
  <si>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</si>
  <si>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</si>
  <si>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</si>
  <si>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</si>
  <si>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</si>
  <si>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</si>
  <si>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</si>
  <si>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</si>
  <si>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</si>
  <si>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132201210R00</t>
  </si>
  <si>
    <t>Hloubení rýh š.do 200 cm hor.3 do 50 m3,STROJNĚ</t>
  </si>
  <si>
    <t>m3</t>
  </si>
  <si>
    <t>POL1_0</t>
  </si>
  <si>
    <t>18*0,8*1,6</t>
  </si>
  <si>
    <t>VV</t>
  </si>
  <si>
    <t>132201219R00</t>
  </si>
  <si>
    <t>Přípl.za lepivost,hloubení rýh 200cm,hor.3,STROJNĚ</t>
  </si>
  <si>
    <t>131201201R00</t>
  </si>
  <si>
    <t>Hloubení zapažených jam v hor.3 do 100 m3</t>
  </si>
  <si>
    <t>5*2,7*3,1</t>
  </si>
  <si>
    <t>131201209R00</t>
  </si>
  <si>
    <t>Příplatek za lepivost - hloubení zapaž.jam v hor.3</t>
  </si>
  <si>
    <t>162701105R00</t>
  </si>
  <si>
    <t>Vodorovné přemístění výkopku z hor.1-4 do 10000 m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</si>
  <si>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</si>
  <si>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</si>
  <si>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</si>
  <si>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</si>
  <si>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</si>
  <si>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151101201R00</t>
  </si>
  <si>
    <t>Pažení stěn výkopu - příložné - hloubky do 4 m</t>
  </si>
  <si>
    <t>5*2*2,8</t>
  </si>
  <si>
    <t>2,7*2*2,8</t>
  </si>
  <si>
    <t>151101211R00</t>
  </si>
  <si>
    <t>Odstranění pažení stěn - příložné - hl. do 4 m</t>
  </si>
  <si>
    <t>167101201R00</t>
  </si>
  <si>
    <t>Nakládání výkopku z hor.1 ÷ 4 - ručně</t>
  </si>
  <si>
    <t>174101101R00</t>
  </si>
  <si>
    <t>Zásyp jam, rýh, šachet se zhutněním</t>
  </si>
  <si>
    <t>18*0,8*0,9</t>
  </si>
  <si>
    <t>(5*2,7*3,1) - 15,45</t>
  </si>
  <si>
    <t>175101101RT2</t>
  </si>
  <si>
    <t>Obsyp potrubí bez prohození sypaniny, s dodáním štěrkopísku frakce 0 - 22 mm</t>
  </si>
  <si>
    <t>18*0,8*0,3</t>
  </si>
  <si>
    <t>175101109R00</t>
  </si>
  <si>
    <t>Příplatek za prohození sypaniny pro obsyp potrubí</t>
  </si>
  <si>
    <t>199000005R00</t>
  </si>
  <si>
    <t>Poplatek za skládku zeminy 1- 4</t>
  </si>
  <si>
    <t>t</t>
  </si>
  <si>
    <t>1,8*39,36</t>
  </si>
  <si>
    <t>273316131R00</t>
  </si>
  <si>
    <t>Základ.desky z betonu prostého vodostaveb. C25/30</t>
  </si>
  <si>
    <t>R01</t>
  </si>
  <si>
    <t>Vodoměrná šachta 3800 x 1500 x 2150, monolitická , monilitická  ŽB</t>
  </si>
  <si>
    <t>kpl</t>
  </si>
  <si>
    <t>320101114R00</t>
  </si>
  <si>
    <t>Osazení bet.a ŽB prefabrikátů hmotnosti do 10000kg</t>
  </si>
  <si>
    <t>451572211RK1</t>
  </si>
  <si>
    <t>Lože pod potrubí z kameniva těženého 4 - 8 mm, kraj Jihomoravský</t>
  </si>
  <si>
    <t>18*0,8*0,1</t>
  </si>
  <si>
    <t>Lože pod šachtu z kameniva těženého 4 - 8 mm, kraj Jihomoravský</t>
  </si>
  <si>
    <t>5*2,7*0,15</t>
  </si>
  <si>
    <t>899731112R00</t>
  </si>
  <si>
    <t>Vodič signalizační CYY 2,5 mm2</t>
  </si>
  <si>
    <t>m</t>
  </si>
  <si>
    <t>899721112R00</t>
  </si>
  <si>
    <t>Fólie výstražná z PVC bílá, šířka 30 cm</t>
  </si>
  <si>
    <t>871241121R00</t>
  </si>
  <si>
    <t>Montáž potrubí polyetylenového ve výkopu d 90 mm</t>
  </si>
  <si>
    <t>286136701R</t>
  </si>
  <si>
    <t>Trubka voda  SDR11   90x8,2 mm L=12 m, PE100 RC dvouvrstvé potrubí, barva modrá</t>
  </si>
  <si>
    <t>POL3_0</t>
  </si>
  <si>
    <t>877242121R00</t>
  </si>
  <si>
    <t>Přirážka za 1 spoj elektrotvarovky d 90 mm</t>
  </si>
  <si>
    <t>kus</t>
  </si>
  <si>
    <t>892233111R00</t>
  </si>
  <si>
    <t>Desinfekce vodovodního potrubí DN 70</t>
  </si>
  <si>
    <t>892241111R00</t>
  </si>
  <si>
    <t>Tlaková zkouška vodovodního potrubí DN 80</t>
  </si>
  <si>
    <t>857601101RT1</t>
  </si>
  <si>
    <t>Montáž tvarovek jednoosých, tvárná litina DN 80, hrdlové, pružný spoj, ve výkopu</t>
  </si>
  <si>
    <t>422935366R</t>
  </si>
  <si>
    <t>HAWLE přírubové spoj. - pro PE,PVC č.0400   80/90, voda + kanál</t>
  </si>
  <si>
    <t>R03</t>
  </si>
  <si>
    <t>Příruba zaslepovací z tvárné litiny epoxid , DN50 závit 6/4"</t>
  </si>
  <si>
    <t>R04</t>
  </si>
  <si>
    <t>Přechod přírubový tvárná litina DN80/50 dl 200mm</t>
  </si>
  <si>
    <t>857701101RT1</t>
  </si>
  <si>
    <t>Montáž tvarovek odbočných, tvárná litina DN 80, hrdlové, pružný spoj, ve výkopu</t>
  </si>
  <si>
    <t>R05</t>
  </si>
  <si>
    <t>Tvarovka přírubová litinová vodovodní , s přírubovou odbočkou T-kus DN80/80</t>
  </si>
  <si>
    <t>42228310R</t>
  </si>
  <si>
    <t>šoupátko DN 80 přírubové dl.210 mm, voda</t>
  </si>
  <si>
    <t>42200860R</t>
  </si>
  <si>
    <t>kolo ruční  k šoupátku DN 65</t>
  </si>
  <si>
    <t>891241221R00</t>
  </si>
  <si>
    <t>Montáž vodovod. šoupátek šacht. kolečko DN 80</t>
  </si>
  <si>
    <t>42273862R</t>
  </si>
  <si>
    <t>Vložka montážní PN16 DN 80,synt.nátěr</t>
  </si>
  <si>
    <t>891244121R00</t>
  </si>
  <si>
    <t>Montáž kompenzátorů, montážních vložek DN 80</t>
  </si>
  <si>
    <t>998276101R00</t>
  </si>
  <si>
    <t>Přesun hmot, trubní vedení plastová, otevř. výkop</t>
  </si>
  <si>
    <t>722219104R00</t>
  </si>
  <si>
    <t>Montáž armatur vodovodních přírubových DN 80</t>
  </si>
  <si>
    <t>722215418R00</t>
  </si>
  <si>
    <t>Klapka vod.zpět.pří. DN 80 s nav.př</t>
  </si>
  <si>
    <t>551296336R</t>
  </si>
  <si>
    <t>Závitová příruba , d90 na DN80</t>
  </si>
  <si>
    <t>722224112R00</t>
  </si>
  <si>
    <t>Kohouty plnicí a vypouštěcí DN 20</t>
  </si>
  <si>
    <t>722216318R00</t>
  </si>
  <si>
    <t>Filtr vod.přírubový,DN 80, s navařením přírub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</si>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</sst>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AZ59"/>
  <sheetViews>
    <sheetView showGridLines="0" topLeftCell="B33" zoomScaleNormal="100" zoomScaleSheetLayoutView="75" workbookViewId="0">
      <selection activeCell="B46" sqref="B46:J5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40</v>
      </c>
      <c r="C2" s="82"/>
      <c r="D2" s="221" t="s">
        <v>46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">
      <c r="A3" s="4"/>
      <c r="B3" s="83" t="s">
        <v>45</v>
      </c>
      <c r="C3" s="84"/>
      <c r="D3" s="249" t="s">
        <v>43</v>
      </c>
      <c r="E3" s="250"/>
      <c r="F3" s="250"/>
      <c r="G3" s="250"/>
      <c r="H3" s="250"/>
      <c r="I3" s="250"/>
      <c r="J3" s="251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8" t="s">
        <v>50</v>
      </c>
      <c r="E11" s="228"/>
      <c r="F11" s="228"/>
      <c r="G11" s="228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47" t="s">
        <v>51</v>
      </c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48" t="s">
        <v>43</v>
      </c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4"/>
      <c r="F16" s="225"/>
      <c r="G16" s="224"/>
      <c r="H16" s="225"/>
      <c r="I16" s="224">
        <f>SUMIF(F49:F55,A16,I49:I55)+SUMIF(F49:F55,"PSU",I49:I55)</f>
        <v>0</v>
      </c>
      <c r="J16" s="226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4"/>
      <c r="F17" s="225"/>
      <c r="G17" s="224"/>
      <c r="H17" s="225"/>
      <c r="I17" s="224">
        <f>SUMIF(F49:F55,A17,I49:I55)</f>
        <v>0</v>
      </c>
      <c r="J17" s="226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4"/>
      <c r="F18" s="225"/>
      <c r="G18" s="224"/>
      <c r="H18" s="225"/>
      <c r="I18" s="224">
        <f>SUMIF(F49:F55,A18,I49:I55)</f>
        <v>0</v>
      </c>
      <c r="J18" s="226"/>
    </row>
    <row r="19" spans="1:10" ht="23.25" customHeight="1" x14ac:dyDescent="0.2">
      <c r="A19" s="142" t="s">
        <v>75</v>
      </c>
      <c r="B19" s="143" t="s">
        <v>26</v>
      </c>
      <c r="C19" s="58"/>
      <c r="D19" s="59"/>
      <c r="E19" s="224"/>
      <c r="F19" s="225"/>
      <c r="G19" s="224"/>
      <c r="H19" s="225"/>
      <c r="I19" s="224">
        <f>SUMIF(F49:F55,A19,I49:I55)</f>
        <v>0</v>
      </c>
      <c r="J19" s="226"/>
    </row>
    <row r="20" spans="1:10" ht="23.25" customHeight="1" x14ac:dyDescent="0.2">
      <c r="A20" s="142" t="s">
        <v>76</v>
      </c>
      <c r="B20" s="143" t="s">
        <v>27</v>
      </c>
      <c r="C20" s="58"/>
      <c r="D20" s="59"/>
      <c r="E20" s="224"/>
      <c r="F20" s="225"/>
      <c r="G20" s="224"/>
      <c r="H20" s="225"/>
      <c r="I20" s="224">
        <f>SUMIF(F49:F55,A20,I49:I55)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44173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54</v>
      </c>
      <c r="C39" s="211" t="s">
        <v>46</v>
      </c>
      <c r="D39" s="212"/>
      <c r="E39" s="212"/>
      <c r="F39" s="108">
        <f>'Rozpočet Pol'!AC69</f>
        <v>0</v>
      </c>
      <c r="G39" s="109">
        <f>'Rozpočet Pol'!AD69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3" t="s">
        <v>55</v>
      </c>
      <c r="C40" s="214"/>
      <c r="D40" s="214"/>
      <c r="E40" s="21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57</v>
      </c>
    </row>
    <row r="43" spans="1:52" x14ac:dyDescent="0.2">
      <c r="B43" s="216" t="s">
        <v>58</v>
      </c>
      <c r="C43" s="216"/>
      <c r="D43" s="216"/>
      <c r="E43" s="216"/>
      <c r="F43" s="216"/>
      <c r="G43" s="216"/>
      <c r="H43" s="216"/>
      <c r="I43" s="216"/>
      <c r="J43" s="216"/>
      <c r="AZ43" s="120" t="str">
        <f>B43</f>
        <v>D.2 Přípojka vody</v>
      </c>
    </row>
    <row r="46" spans="1:52" ht="15.75" x14ac:dyDescent="0.25">
      <c r="B46" s="121" t="s">
        <v>59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60</v>
      </c>
      <c r="G48" s="130"/>
      <c r="H48" s="130"/>
      <c r="I48" s="217" t="s">
        <v>28</v>
      </c>
      <c r="J48" s="217"/>
    </row>
    <row r="49" spans="1:10" ht="25.5" customHeight="1" x14ac:dyDescent="0.2">
      <c r="A49" s="123"/>
      <c r="B49" s="131" t="s">
        <v>61</v>
      </c>
      <c r="C49" s="219" t="s">
        <v>62</v>
      </c>
      <c r="D49" s="220"/>
      <c r="E49" s="220"/>
      <c r="F49" s="133" t="s">
        <v>23</v>
      </c>
      <c r="G49" s="134"/>
      <c r="H49" s="134"/>
      <c r="I49" s="218">
        <f>'Rozpočet Pol'!G8</f>
        <v>0</v>
      </c>
      <c r="J49" s="218"/>
    </row>
    <row r="50" spans="1:10" ht="25.5" customHeight="1" x14ac:dyDescent="0.2">
      <c r="A50" s="123"/>
      <c r="B50" s="125" t="s">
        <v>63</v>
      </c>
      <c r="C50" s="206" t="s">
        <v>64</v>
      </c>
      <c r="D50" s="207"/>
      <c r="E50" s="207"/>
      <c r="F50" s="135" t="s">
        <v>23</v>
      </c>
      <c r="G50" s="136"/>
      <c r="H50" s="136"/>
      <c r="I50" s="205">
        <f>'Rozpočet Pol'!G31</f>
        <v>0</v>
      </c>
      <c r="J50" s="205"/>
    </row>
    <row r="51" spans="1:10" ht="25.5" customHeight="1" x14ac:dyDescent="0.2">
      <c r="A51" s="123"/>
      <c r="B51" s="125" t="s">
        <v>65</v>
      </c>
      <c r="C51" s="206" t="s">
        <v>66</v>
      </c>
      <c r="D51" s="207"/>
      <c r="E51" s="207"/>
      <c r="F51" s="135" t="s">
        <v>23</v>
      </c>
      <c r="G51" s="136"/>
      <c r="H51" s="136"/>
      <c r="I51" s="205">
        <f>'Rozpočet Pol'!G33</f>
        <v>0</v>
      </c>
      <c r="J51" s="205"/>
    </row>
    <row r="52" spans="1:10" ht="25.5" customHeight="1" x14ac:dyDescent="0.2">
      <c r="A52" s="123"/>
      <c r="B52" s="125" t="s">
        <v>67</v>
      </c>
      <c r="C52" s="206" t="s">
        <v>68</v>
      </c>
      <c r="D52" s="207"/>
      <c r="E52" s="207"/>
      <c r="F52" s="135" t="s">
        <v>23</v>
      </c>
      <c r="G52" s="136"/>
      <c r="H52" s="136"/>
      <c r="I52" s="205">
        <f>'Rozpočet Pol'!G36</f>
        <v>0</v>
      </c>
      <c r="J52" s="205"/>
    </row>
    <row r="53" spans="1:10" ht="25.5" customHeight="1" x14ac:dyDescent="0.2">
      <c r="A53" s="123"/>
      <c r="B53" s="125" t="s">
        <v>69</v>
      </c>
      <c r="C53" s="206" t="s">
        <v>70</v>
      </c>
      <c r="D53" s="207"/>
      <c r="E53" s="207"/>
      <c r="F53" s="135" t="s">
        <v>23</v>
      </c>
      <c r="G53" s="136"/>
      <c r="H53" s="136"/>
      <c r="I53" s="205">
        <f>'Rozpočet Pol'!G41</f>
        <v>0</v>
      </c>
      <c r="J53" s="205"/>
    </row>
    <row r="54" spans="1:10" ht="25.5" customHeight="1" x14ac:dyDescent="0.2">
      <c r="A54" s="123"/>
      <c r="B54" s="125" t="s">
        <v>71</v>
      </c>
      <c r="C54" s="206" t="s">
        <v>72</v>
      </c>
      <c r="D54" s="207"/>
      <c r="E54" s="207"/>
      <c r="F54" s="135" t="s">
        <v>23</v>
      </c>
      <c r="G54" s="136"/>
      <c r="H54" s="136"/>
      <c r="I54" s="205">
        <f>'Rozpočet Pol'!G60</f>
        <v>0</v>
      </c>
      <c r="J54" s="205"/>
    </row>
    <row r="55" spans="1:10" ht="25.5" customHeight="1" x14ac:dyDescent="0.2">
      <c r="A55" s="123"/>
      <c r="B55" s="132" t="s">
        <v>73</v>
      </c>
      <c r="C55" s="209" t="s">
        <v>74</v>
      </c>
      <c r="D55" s="210"/>
      <c r="E55" s="210"/>
      <c r="F55" s="137" t="s">
        <v>24</v>
      </c>
      <c r="G55" s="138"/>
      <c r="H55" s="138"/>
      <c r="I55" s="208">
        <f>'Rozpočet Pol'!G62</f>
        <v>0</v>
      </c>
      <c r="J55" s="208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9"/>
      <c r="G56" s="140"/>
      <c r="H56" s="140"/>
      <c r="I56" s="204">
        <f>SUM(I49:I55)</f>
        <v>0</v>
      </c>
      <c r="J56" s="204"/>
    </row>
    <row r="57" spans="1:10" x14ac:dyDescent="0.2">
      <c r="F57" s="141"/>
      <c r="G57" s="96"/>
      <c r="H57" s="141"/>
      <c r="I57" s="96"/>
      <c r="J57" s="96"/>
    </row>
    <row r="58" spans="1:10" x14ac:dyDescent="0.2">
      <c r="F58" s="141"/>
      <c r="G58" s="96"/>
      <c r="H58" s="141"/>
      <c r="I58" s="96"/>
      <c r="J58" s="96"/>
    </row>
    <row r="59" spans="1:10" x14ac:dyDescent="0.2">
      <c r="F59" s="141"/>
      <c r="G59" s="96"/>
      <c r="H59" s="141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scale="75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9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78</v>
      </c>
    </row>
    <row r="2" spans="1:60" ht="24.95" customHeight="1" x14ac:dyDescent="0.2">
      <c r="A2" s="146" t="s">
        <v>77</v>
      </c>
      <c r="B2" s="144"/>
      <c r="C2" s="257" t="s">
        <v>46</v>
      </c>
      <c r="D2" s="258"/>
      <c r="E2" s="258"/>
      <c r="F2" s="258"/>
      <c r="G2" s="259"/>
      <c r="AE2" t="s">
        <v>79</v>
      </c>
    </row>
    <row r="3" spans="1:60" ht="24.95" customHeight="1" x14ac:dyDescent="0.2">
      <c r="A3" s="147" t="s">
        <v>7</v>
      </c>
      <c r="B3" s="145"/>
      <c r="C3" s="260" t="s">
        <v>43</v>
      </c>
      <c r="D3" s="261"/>
      <c r="E3" s="261"/>
      <c r="F3" s="261"/>
      <c r="G3" s="262"/>
      <c r="AE3" t="s">
        <v>80</v>
      </c>
    </row>
    <row r="4" spans="1:60" ht="24.95" hidden="1" customHeight="1" x14ac:dyDescent="0.2">
      <c r="A4" s="147" t="s">
        <v>8</v>
      </c>
      <c r="B4" s="145"/>
      <c r="C4" s="260"/>
      <c r="D4" s="261"/>
      <c r="E4" s="261"/>
      <c r="F4" s="261"/>
      <c r="G4" s="262"/>
      <c r="AE4" t="s">
        <v>81</v>
      </c>
    </row>
    <row r="5" spans="1:60" hidden="1" x14ac:dyDescent="0.2">
      <c r="A5" s="148" t="s">
        <v>82</v>
      </c>
      <c r="B5" s="149"/>
      <c r="C5" s="150"/>
      <c r="D5" s="151"/>
      <c r="E5" s="151"/>
      <c r="F5" s="151"/>
      <c r="G5" s="152"/>
      <c r="AE5" t="s">
        <v>83</v>
      </c>
    </row>
    <row r="7" spans="1:60" ht="38.25" x14ac:dyDescent="0.2">
      <c r="A7" s="157" t="s">
        <v>84</v>
      </c>
      <c r="B7" s="158" t="s">
        <v>85</v>
      </c>
      <c r="C7" s="158" t="s">
        <v>86</v>
      </c>
      <c r="D7" s="157" t="s">
        <v>87</v>
      </c>
      <c r="E7" s="157" t="s">
        <v>88</v>
      </c>
      <c r="F7" s="153" t="s">
        <v>89</v>
      </c>
      <c r="G7" s="176" t="s">
        <v>28</v>
      </c>
      <c r="H7" s="177" t="s">
        <v>29</v>
      </c>
      <c r="I7" s="177" t="s">
        <v>90</v>
      </c>
      <c r="J7" s="177" t="s">
        <v>30</v>
      </c>
      <c r="K7" s="177" t="s">
        <v>91</v>
      </c>
      <c r="L7" s="177" t="s">
        <v>92</v>
      </c>
      <c r="M7" s="177" t="s">
        <v>93</v>
      </c>
      <c r="N7" s="177" t="s">
        <v>94</v>
      </c>
      <c r="O7" s="177" t="s">
        <v>95</v>
      </c>
      <c r="P7" s="177" t="s">
        <v>96</v>
      </c>
      <c r="Q7" s="177" t="s">
        <v>97</v>
      </c>
      <c r="R7" s="177" t="s">
        <v>98</v>
      </c>
      <c r="S7" s="177" t="s">
        <v>99</v>
      </c>
      <c r="T7" s="177" t="s">
        <v>100</v>
      </c>
      <c r="U7" s="160" t="s">
        <v>101</v>
      </c>
    </row>
    <row r="8" spans="1:60" x14ac:dyDescent="0.2">
      <c r="A8" s="178" t="s">
        <v>102</v>
      </c>
      <c r="B8" s="179" t="s">
        <v>61</v>
      </c>
      <c r="C8" s="180" t="s">
        <v>62</v>
      </c>
      <c r="D8" s="181"/>
      <c r="E8" s="182"/>
      <c r="F8" s="183"/>
      <c r="G8" s="183">
        <f>SUMIF(AE9:AE30,"&lt;&gt;NOR",G9:G30)</f>
        <v>0</v>
      </c>
      <c r="H8" s="183"/>
      <c r="I8" s="183">
        <f>SUM(I9:I30)</f>
        <v>0</v>
      </c>
      <c r="J8" s="183"/>
      <c r="K8" s="183">
        <f>SUM(K9:K30)</f>
        <v>0</v>
      </c>
      <c r="L8" s="183"/>
      <c r="M8" s="183">
        <f>SUM(M9:M30)</f>
        <v>0</v>
      </c>
      <c r="N8" s="159"/>
      <c r="O8" s="159">
        <f>SUM(O9:O30)</f>
        <v>7.4312000000000005</v>
      </c>
      <c r="P8" s="159"/>
      <c r="Q8" s="159">
        <f>SUM(Q9:Q30)</f>
        <v>0</v>
      </c>
      <c r="R8" s="159"/>
      <c r="S8" s="159"/>
      <c r="T8" s="178"/>
      <c r="U8" s="159">
        <f>SUM(U9:U30)</f>
        <v>232.69</v>
      </c>
      <c r="AE8" t="s">
        <v>103</v>
      </c>
    </row>
    <row r="9" spans="1:60" outlineLevel="1" x14ac:dyDescent="0.2">
      <c r="A9" s="155">
        <v>1</v>
      </c>
      <c r="B9" s="161" t="s">
        <v>104</v>
      </c>
      <c r="C9" s="196" t="s">
        <v>105</v>
      </c>
      <c r="D9" s="163" t="s">
        <v>106</v>
      </c>
      <c r="E9" s="170">
        <v>23.04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0.36499999999999999</v>
      </c>
      <c r="U9" s="164">
        <f>ROUND(E9*T9,2)</f>
        <v>8.41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107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1"/>
      <c r="C10" s="197" t="s">
        <v>108</v>
      </c>
      <c r="D10" s="166"/>
      <c r="E10" s="171">
        <v>23.04</v>
      </c>
      <c r="F10" s="174"/>
      <c r="G10" s="174"/>
      <c r="H10" s="174"/>
      <c r="I10" s="174"/>
      <c r="J10" s="174"/>
      <c r="K10" s="174"/>
      <c r="L10" s="174"/>
      <c r="M10" s="174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109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2</v>
      </c>
      <c r="B11" s="161" t="s">
        <v>110</v>
      </c>
      <c r="C11" s="196" t="s">
        <v>111</v>
      </c>
      <c r="D11" s="163" t="s">
        <v>106</v>
      </c>
      <c r="E11" s="170">
        <v>23.04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8.4000000000000005E-2</v>
      </c>
      <c r="U11" s="164">
        <f>ROUND(E11*T11,2)</f>
        <v>1.94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107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3</v>
      </c>
      <c r="B12" s="161" t="s">
        <v>112</v>
      </c>
      <c r="C12" s="196" t="s">
        <v>113</v>
      </c>
      <c r="D12" s="163" t="s">
        <v>106</v>
      </c>
      <c r="E12" s="170">
        <v>41.850000000000009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4">
        <v>0</v>
      </c>
      <c r="O12" s="164">
        <f>ROUND(E12*N12,5)</f>
        <v>0</v>
      </c>
      <c r="P12" s="164">
        <v>0</v>
      </c>
      <c r="Q12" s="164">
        <f>ROUND(E12*P12,5)</f>
        <v>0</v>
      </c>
      <c r="R12" s="164"/>
      <c r="S12" s="164"/>
      <c r="T12" s="165">
        <v>2.2490000000000001</v>
      </c>
      <c r="U12" s="164">
        <f>ROUND(E12*T12,2)</f>
        <v>94.12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107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/>
      <c r="B13" s="161"/>
      <c r="C13" s="197" t="s">
        <v>114</v>
      </c>
      <c r="D13" s="166"/>
      <c r="E13" s="171">
        <v>41.85</v>
      </c>
      <c r="F13" s="174"/>
      <c r="G13" s="174"/>
      <c r="H13" s="174"/>
      <c r="I13" s="174"/>
      <c r="J13" s="174"/>
      <c r="K13" s="174"/>
      <c r="L13" s="174"/>
      <c r="M13" s="174"/>
      <c r="N13" s="164"/>
      <c r="O13" s="164"/>
      <c r="P13" s="164"/>
      <c r="Q13" s="164"/>
      <c r="R13" s="164"/>
      <c r="S13" s="164"/>
      <c r="T13" s="165"/>
      <c r="U13" s="164"/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109</v>
      </c>
      <c r="AF13" s="154">
        <v>0</v>
      </c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4</v>
      </c>
      <c r="B14" s="161" t="s">
        <v>115</v>
      </c>
      <c r="C14" s="196" t="s">
        <v>116</v>
      </c>
      <c r="D14" s="163" t="s">
        <v>106</v>
      </c>
      <c r="E14" s="170">
        <v>41.85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4">
        <v>0</v>
      </c>
      <c r="O14" s="164">
        <f>ROUND(E14*N14,5)</f>
        <v>0</v>
      </c>
      <c r="P14" s="164">
        <v>0</v>
      </c>
      <c r="Q14" s="164">
        <f>ROUND(E14*P14,5)</f>
        <v>0</v>
      </c>
      <c r="R14" s="164"/>
      <c r="S14" s="164"/>
      <c r="T14" s="165">
        <v>0.107</v>
      </c>
      <c r="U14" s="164">
        <f>ROUND(E14*T14,2)</f>
        <v>4.4800000000000004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107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ht="22.5" outlineLevel="1" x14ac:dyDescent="0.2">
      <c r="A15" s="155">
        <v>5</v>
      </c>
      <c r="B15" s="161" t="s">
        <v>117</v>
      </c>
      <c r="C15" s="196" t="s">
        <v>118</v>
      </c>
      <c r="D15" s="163" t="s">
        <v>106</v>
      </c>
      <c r="E15" s="170">
        <v>12.96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4">
        <v>0</v>
      </c>
      <c r="O15" s="164">
        <f>ROUND(E15*N15,5)</f>
        <v>0</v>
      </c>
      <c r="P15" s="164">
        <v>0</v>
      </c>
      <c r="Q15" s="164">
        <f>ROUND(E15*P15,5)</f>
        <v>0</v>
      </c>
      <c r="R15" s="164"/>
      <c r="S15" s="164"/>
      <c r="T15" s="165">
        <v>1.0999999999999999E-2</v>
      </c>
      <c r="U15" s="164">
        <f>ROUND(E15*T15,2)</f>
        <v>0.14000000000000001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107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6</v>
      </c>
      <c r="B16" s="161" t="s">
        <v>119</v>
      </c>
      <c r="C16" s="196" t="s">
        <v>120</v>
      </c>
      <c r="D16" s="163" t="s">
        <v>121</v>
      </c>
      <c r="E16" s="170">
        <v>57.6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4">
        <v>9.8999999999999999E-4</v>
      </c>
      <c r="O16" s="164">
        <f>ROUND(E16*N16,5)</f>
        <v>5.7020000000000001E-2</v>
      </c>
      <c r="P16" s="164">
        <v>0</v>
      </c>
      <c r="Q16" s="164">
        <f>ROUND(E16*P16,5)</f>
        <v>0</v>
      </c>
      <c r="R16" s="164"/>
      <c r="S16" s="164"/>
      <c r="T16" s="165">
        <v>0.23599999999999999</v>
      </c>
      <c r="U16" s="164">
        <f>ROUND(E16*T16,2)</f>
        <v>13.59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107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7</v>
      </c>
      <c r="B17" s="161" t="s">
        <v>122</v>
      </c>
      <c r="C17" s="196" t="s">
        <v>123</v>
      </c>
      <c r="D17" s="163" t="s">
        <v>121</v>
      </c>
      <c r="E17" s="170">
        <v>57.6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7.0000000000000007E-2</v>
      </c>
      <c r="U17" s="164">
        <f>ROUND(E17*T17,2)</f>
        <v>4.03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107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8</v>
      </c>
      <c r="B18" s="161" t="s">
        <v>124</v>
      </c>
      <c r="C18" s="196" t="s">
        <v>125</v>
      </c>
      <c r="D18" s="163" t="s">
        <v>121</v>
      </c>
      <c r="E18" s="170">
        <v>43.12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4">
        <v>6.9999999999999999E-4</v>
      </c>
      <c r="O18" s="164">
        <f>ROUND(E18*N18,5)</f>
        <v>3.0179999999999998E-2</v>
      </c>
      <c r="P18" s="164">
        <v>0</v>
      </c>
      <c r="Q18" s="164">
        <f>ROUND(E18*P18,5)</f>
        <v>0</v>
      </c>
      <c r="R18" s="164"/>
      <c r="S18" s="164"/>
      <c r="T18" s="165">
        <v>0.156</v>
      </c>
      <c r="U18" s="164">
        <f>ROUND(E18*T18,2)</f>
        <v>6.73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107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/>
      <c r="B19" s="161"/>
      <c r="C19" s="197" t="s">
        <v>126</v>
      </c>
      <c r="D19" s="166"/>
      <c r="E19" s="171">
        <v>28</v>
      </c>
      <c r="F19" s="174"/>
      <c r="G19" s="174"/>
      <c r="H19" s="174"/>
      <c r="I19" s="174"/>
      <c r="J19" s="174"/>
      <c r="K19" s="174"/>
      <c r="L19" s="174"/>
      <c r="M19" s="174"/>
      <c r="N19" s="164"/>
      <c r="O19" s="164"/>
      <c r="P19" s="164"/>
      <c r="Q19" s="164"/>
      <c r="R19" s="164"/>
      <c r="S19" s="164"/>
      <c r="T19" s="165"/>
      <c r="U19" s="164"/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109</v>
      </c>
      <c r="AF19" s="154">
        <v>0</v>
      </c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1"/>
      <c r="C20" s="197" t="s">
        <v>127</v>
      </c>
      <c r="D20" s="166"/>
      <c r="E20" s="171">
        <v>15.12</v>
      </c>
      <c r="F20" s="174"/>
      <c r="G20" s="174"/>
      <c r="H20" s="174"/>
      <c r="I20" s="174"/>
      <c r="J20" s="174"/>
      <c r="K20" s="174"/>
      <c r="L20" s="174"/>
      <c r="M20" s="174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109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9</v>
      </c>
      <c r="B21" s="161" t="s">
        <v>128</v>
      </c>
      <c r="C21" s="196" t="s">
        <v>129</v>
      </c>
      <c r="D21" s="163" t="s">
        <v>121</v>
      </c>
      <c r="E21" s="170">
        <v>43.12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4">
        <v>0</v>
      </c>
      <c r="O21" s="164">
        <f>ROUND(E21*N21,5)</f>
        <v>0</v>
      </c>
      <c r="P21" s="164">
        <v>0</v>
      </c>
      <c r="Q21" s="164">
        <f>ROUND(E21*P21,5)</f>
        <v>0</v>
      </c>
      <c r="R21" s="164"/>
      <c r="S21" s="164"/>
      <c r="T21" s="165">
        <v>9.5000000000000001E-2</v>
      </c>
      <c r="U21" s="164">
        <f>ROUND(E21*T21,2)</f>
        <v>4.0999999999999996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107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10</v>
      </c>
      <c r="B22" s="161" t="s">
        <v>130</v>
      </c>
      <c r="C22" s="196" t="s">
        <v>131</v>
      </c>
      <c r="D22" s="163" t="s">
        <v>106</v>
      </c>
      <c r="E22" s="170">
        <v>39.36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4">
        <v>0</v>
      </c>
      <c r="O22" s="164">
        <f>ROUND(E22*N22,5)</f>
        <v>0</v>
      </c>
      <c r="P22" s="164">
        <v>0</v>
      </c>
      <c r="Q22" s="164">
        <f>ROUND(E22*P22,5)</f>
        <v>0</v>
      </c>
      <c r="R22" s="164"/>
      <c r="S22" s="164"/>
      <c r="T22" s="165">
        <v>1.9379999999999999</v>
      </c>
      <c r="U22" s="164">
        <f>ROUND(E22*T22,2)</f>
        <v>76.28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107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11</v>
      </c>
      <c r="B23" s="161" t="s">
        <v>132</v>
      </c>
      <c r="C23" s="196" t="s">
        <v>133</v>
      </c>
      <c r="D23" s="163" t="s">
        <v>106</v>
      </c>
      <c r="E23" s="170">
        <v>39.360000000000014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4">
        <v>0</v>
      </c>
      <c r="O23" s="164">
        <f>ROUND(E23*N23,5)</f>
        <v>0</v>
      </c>
      <c r="P23" s="164">
        <v>0</v>
      </c>
      <c r="Q23" s="164">
        <f>ROUND(E23*P23,5)</f>
        <v>0</v>
      </c>
      <c r="R23" s="164"/>
      <c r="S23" s="164"/>
      <c r="T23" s="165">
        <v>0.20200000000000001</v>
      </c>
      <c r="U23" s="164">
        <f>ROUND(E23*T23,2)</f>
        <v>7.95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107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1"/>
      <c r="C24" s="197" t="s">
        <v>134</v>
      </c>
      <c r="D24" s="166"/>
      <c r="E24" s="171">
        <v>12.96</v>
      </c>
      <c r="F24" s="174"/>
      <c r="G24" s="174"/>
      <c r="H24" s="174"/>
      <c r="I24" s="174"/>
      <c r="J24" s="174"/>
      <c r="K24" s="174"/>
      <c r="L24" s="174"/>
      <c r="M24" s="174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109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/>
      <c r="B25" s="161"/>
      <c r="C25" s="197" t="s">
        <v>135</v>
      </c>
      <c r="D25" s="166"/>
      <c r="E25" s="171">
        <v>26.4</v>
      </c>
      <c r="F25" s="174"/>
      <c r="G25" s="174"/>
      <c r="H25" s="174"/>
      <c r="I25" s="174"/>
      <c r="J25" s="174"/>
      <c r="K25" s="174"/>
      <c r="L25" s="174"/>
      <c r="M25" s="174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109</v>
      </c>
      <c r="AF25" s="154">
        <v>0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 x14ac:dyDescent="0.2">
      <c r="A26" s="155">
        <v>12</v>
      </c>
      <c r="B26" s="161" t="s">
        <v>136</v>
      </c>
      <c r="C26" s="196" t="s">
        <v>137</v>
      </c>
      <c r="D26" s="163" t="s">
        <v>106</v>
      </c>
      <c r="E26" s="170">
        <v>4.32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64">
        <v>1.7</v>
      </c>
      <c r="O26" s="164">
        <f>ROUND(E26*N26,5)</f>
        <v>7.3440000000000003</v>
      </c>
      <c r="P26" s="164">
        <v>0</v>
      </c>
      <c r="Q26" s="164">
        <f>ROUND(E26*P26,5)</f>
        <v>0</v>
      </c>
      <c r="R26" s="164"/>
      <c r="S26" s="164"/>
      <c r="T26" s="165">
        <v>1.587</v>
      </c>
      <c r="U26" s="164">
        <f>ROUND(E26*T26,2)</f>
        <v>6.86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107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/>
      <c r="B27" s="161"/>
      <c r="C27" s="197" t="s">
        <v>138</v>
      </c>
      <c r="D27" s="166"/>
      <c r="E27" s="171">
        <v>4.32</v>
      </c>
      <c r="F27" s="174"/>
      <c r="G27" s="174"/>
      <c r="H27" s="174"/>
      <c r="I27" s="174"/>
      <c r="J27" s="174"/>
      <c r="K27" s="174"/>
      <c r="L27" s="174"/>
      <c r="M27" s="174"/>
      <c r="N27" s="164"/>
      <c r="O27" s="164"/>
      <c r="P27" s="164"/>
      <c r="Q27" s="164"/>
      <c r="R27" s="164"/>
      <c r="S27" s="164"/>
      <c r="T27" s="165"/>
      <c r="U27" s="164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109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13</v>
      </c>
      <c r="B28" s="161" t="s">
        <v>139</v>
      </c>
      <c r="C28" s="196" t="s">
        <v>140</v>
      </c>
      <c r="D28" s="163" t="s">
        <v>106</v>
      </c>
      <c r="E28" s="170">
        <v>4.32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64">
        <v>0</v>
      </c>
      <c r="O28" s="164">
        <f>ROUND(E28*N28,5)</f>
        <v>0</v>
      </c>
      <c r="P28" s="164">
        <v>0</v>
      </c>
      <c r="Q28" s="164">
        <f>ROUND(E28*P28,5)</f>
        <v>0</v>
      </c>
      <c r="R28" s="164"/>
      <c r="S28" s="164"/>
      <c r="T28" s="165">
        <v>0.94</v>
      </c>
      <c r="U28" s="164">
        <f>ROUND(E28*T28,2)</f>
        <v>4.0599999999999996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107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14</v>
      </c>
      <c r="B29" s="161" t="s">
        <v>141</v>
      </c>
      <c r="C29" s="196" t="s">
        <v>142</v>
      </c>
      <c r="D29" s="163" t="s">
        <v>143</v>
      </c>
      <c r="E29" s="170">
        <v>70.847999999999999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64">
        <v>0</v>
      </c>
      <c r="O29" s="164">
        <f>ROUND(E29*N29,5)</f>
        <v>0</v>
      </c>
      <c r="P29" s="164">
        <v>0</v>
      </c>
      <c r="Q29" s="164">
        <f>ROUND(E29*P29,5)</f>
        <v>0</v>
      </c>
      <c r="R29" s="164"/>
      <c r="S29" s="164"/>
      <c r="T29" s="165">
        <v>0</v>
      </c>
      <c r="U29" s="164">
        <f>ROUND(E29*T29,2)</f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107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/>
      <c r="B30" s="161"/>
      <c r="C30" s="197" t="s">
        <v>144</v>
      </c>
      <c r="D30" s="166"/>
      <c r="E30" s="171">
        <v>70.847999999999999</v>
      </c>
      <c r="F30" s="174"/>
      <c r="G30" s="174"/>
      <c r="H30" s="174"/>
      <c r="I30" s="174"/>
      <c r="J30" s="174"/>
      <c r="K30" s="174"/>
      <c r="L30" s="174"/>
      <c r="M30" s="174"/>
      <c r="N30" s="164"/>
      <c r="O30" s="164"/>
      <c r="P30" s="164"/>
      <c r="Q30" s="164"/>
      <c r="R30" s="164"/>
      <c r="S30" s="164"/>
      <c r="T30" s="165"/>
      <c r="U30" s="164"/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109</v>
      </c>
      <c r="AF30" s="154">
        <v>0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x14ac:dyDescent="0.2">
      <c r="A31" s="156" t="s">
        <v>102</v>
      </c>
      <c r="B31" s="162" t="s">
        <v>63</v>
      </c>
      <c r="C31" s="198" t="s">
        <v>64</v>
      </c>
      <c r="D31" s="167"/>
      <c r="E31" s="172"/>
      <c r="F31" s="175"/>
      <c r="G31" s="175">
        <f>SUMIF(AE32:AE32,"&lt;&gt;NOR",G32:G32)</f>
        <v>0</v>
      </c>
      <c r="H31" s="175"/>
      <c r="I31" s="175">
        <f>SUM(I32:I32)</f>
        <v>0</v>
      </c>
      <c r="J31" s="175"/>
      <c r="K31" s="175">
        <f>SUM(K32:K32)</f>
        <v>0</v>
      </c>
      <c r="L31" s="175"/>
      <c r="M31" s="175">
        <f>SUM(M32:M32)</f>
        <v>0</v>
      </c>
      <c r="N31" s="168"/>
      <c r="O31" s="168">
        <f>SUM(O32:O32)</f>
        <v>2.6788099999999999</v>
      </c>
      <c r="P31" s="168"/>
      <c r="Q31" s="168">
        <f>SUM(Q32:Q32)</f>
        <v>0</v>
      </c>
      <c r="R31" s="168"/>
      <c r="S31" s="168"/>
      <c r="T31" s="169"/>
      <c r="U31" s="168">
        <f>SUM(U32:U32)</f>
        <v>1.06</v>
      </c>
      <c r="AE31" t="s">
        <v>103</v>
      </c>
    </row>
    <row r="32" spans="1:60" ht="22.5" outlineLevel="1" x14ac:dyDescent="0.2">
      <c r="A32" s="155">
        <v>15</v>
      </c>
      <c r="B32" s="161" t="s">
        <v>145</v>
      </c>
      <c r="C32" s="196" t="s">
        <v>146</v>
      </c>
      <c r="D32" s="163" t="s">
        <v>106</v>
      </c>
      <c r="E32" s="170">
        <v>1.02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64">
        <v>2.6262799999999999</v>
      </c>
      <c r="O32" s="164">
        <f>ROUND(E32*N32,5)</f>
        <v>2.6788099999999999</v>
      </c>
      <c r="P32" s="164">
        <v>0</v>
      </c>
      <c r="Q32" s="164">
        <f>ROUND(E32*P32,5)</f>
        <v>0</v>
      </c>
      <c r="R32" s="164"/>
      <c r="S32" s="164"/>
      <c r="T32" s="165">
        <v>1.038</v>
      </c>
      <c r="U32" s="164">
        <f>ROUND(E32*T32,2)</f>
        <v>1.06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107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x14ac:dyDescent="0.2">
      <c r="A33" s="156" t="s">
        <v>102</v>
      </c>
      <c r="B33" s="162" t="s">
        <v>65</v>
      </c>
      <c r="C33" s="198" t="s">
        <v>66</v>
      </c>
      <c r="D33" s="167"/>
      <c r="E33" s="172"/>
      <c r="F33" s="175"/>
      <c r="G33" s="175">
        <f>SUMIF(AE34:AE35,"&lt;&gt;NOR",G34:G35)</f>
        <v>0</v>
      </c>
      <c r="H33" s="175"/>
      <c r="I33" s="175">
        <f>SUM(I34:I35)</f>
        <v>0</v>
      </c>
      <c r="J33" s="175"/>
      <c r="K33" s="175">
        <f>SUM(K34:K35)</f>
        <v>0</v>
      </c>
      <c r="L33" s="175"/>
      <c r="M33" s="175">
        <f>SUM(M34:M35)</f>
        <v>0</v>
      </c>
      <c r="N33" s="168"/>
      <c r="O33" s="168">
        <f>SUM(O34:O35)</f>
        <v>0.89781</v>
      </c>
      <c r="P33" s="168"/>
      <c r="Q33" s="168">
        <f>SUM(Q34:Q35)</f>
        <v>0</v>
      </c>
      <c r="R33" s="168"/>
      <c r="S33" s="168"/>
      <c r="T33" s="169"/>
      <c r="U33" s="168">
        <f>SUM(U34:U35)</f>
        <v>23.709999999999997</v>
      </c>
      <c r="AE33" t="s">
        <v>103</v>
      </c>
    </row>
    <row r="34" spans="1:60" ht="22.5" outlineLevel="1" x14ac:dyDescent="0.2">
      <c r="A34" s="155">
        <v>16</v>
      </c>
      <c r="B34" s="161" t="s">
        <v>147</v>
      </c>
      <c r="C34" s="196" t="s">
        <v>148</v>
      </c>
      <c r="D34" s="163" t="s">
        <v>149</v>
      </c>
      <c r="E34" s="170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64">
        <v>5.8900000000000001E-2</v>
      </c>
      <c r="O34" s="164">
        <f>ROUND(E34*N34,5)</f>
        <v>5.8900000000000001E-2</v>
      </c>
      <c r="P34" s="164">
        <v>0</v>
      </c>
      <c r="Q34" s="164">
        <f>ROUND(E34*P34,5)</f>
        <v>0</v>
      </c>
      <c r="R34" s="164"/>
      <c r="S34" s="164"/>
      <c r="T34" s="165">
        <v>1.5549999999999999</v>
      </c>
      <c r="U34" s="164">
        <f>ROUND(E34*T34,2)</f>
        <v>1.56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107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17</v>
      </c>
      <c r="B35" s="161" t="s">
        <v>150</v>
      </c>
      <c r="C35" s="196" t="s">
        <v>151</v>
      </c>
      <c r="D35" s="163" t="s">
        <v>106</v>
      </c>
      <c r="E35" s="170">
        <v>14.243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64">
        <v>5.8900000000000001E-2</v>
      </c>
      <c r="O35" s="164">
        <f>ROUND(E35*N35,5)</f>
        <v>0.83891000000000004</v>
      </c>
      <c r="P35" s="164">
        <v>0</v>
      </c>
      <c r="Q35" s="164">
        <f>ROUND(E35*P35,5)</f>
        <v>0</v>
      </c>
      <c r="R35" s="164"/>
      <c r="S35" s="164"/>
      <c r="T35" s="165">
        <v>1.5549999999999999</v>
      </c>
      <c r="U35" s="164">
        <f>ROUND(E35*T35,2)</f>
        <v>22.15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107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x14ac:dyDescent="0.2">
      <c r="A36" s="156" t="s">
        <v>102</v>
      </c>
      <c r="B36" s="162" t="s">
        <v>67</v>
      </c>
      <c r="C36" s="198" t="s">
        <v>68</v>
      </c>
      <c r="D36" s="167"/>
      <c r="E36" s="172"/>
      <c r="F36" s="175"/>
      <c r="G36" s="175">
        <f>SUMIF(AE37:AE40,"&lt;&gt;NOR",G37:G40)</f>
        <v>0</v>
      </c>
      <c r="H36" s="175"/>
      <c r="I36" s="175">
        <f>SUM(I37:I40)</f>
        <v>0</v>
      </c>
      <c r="J36" s="175"/>
      <c r="K36" s="175">
        <f>SUM(K37:K40)</f>
        <v>0</v>
      </c>
      <c r="L36" s="175"/>
      <c r="M36" s="175">
        <f>SUM(M37:M40)</f>
        <v>0</v>
      </c>
      <c r="N36" s="168"/>
      <c r="O36" s="168">
        <f>SUM(O37:O40)</f>
        <v>3.9230800000000001</v>
      </c>
      <c r="P36" s="168"/>
      <c r="Q36" s="168">
        <f>SUM(Q37:Q40)</f>
        <v>0</v>
      </c>
      <c r="R36" s="168"/>
      <c r="S36" s="168"/>
      <c r="T36" s="169"/>
      <c r="U36" s="168">
        <f>SUM(U37:U40)</f>
        <v>5.87</v>
      </c>
      <c r="AE36" t="s">
        <v>103</v>
      </c>
    </row>
    <row r="37" spans="1:60" ht="22.5" outlineLevel="1" x14ac:dyDescent="0.2">
      <c r="A37" s="155">
        <v>18</v>
      </c>
      <c r="B37" s="161" t="s">
        <v>152</v>
      </c>
      <c r="C37" s="196" t="s">
        <v>153</v>
      </c>
      <c r="D37" s="163" t="s">
        <v>106</v>
      </c>
      <c r="E37" s="170">
        <v>1.44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64">
        <v>1.1322000000000001</v>
      </c>
      <c r="O37" s="164">
        <f>ROUND(E37*N37,5)</f>
        <v>1.6303700000000001</v>
      </c>
      <c r="P37" s="164">
        <v>0</v>
      </c>
      <c r="Q37" s="164">
        <f>ROUND(E37*P37,5)</f>
        <v>0</v>
      </c>
      <c r="R37" s="164"/>
      <c r="S37" s="164"/>
      <c r="T37" s="165">
        <v>1.6950000000000001</v>
      </c>
      <c r="U37" s="164">
        <f>ROUND(E37*T37,2)</f>
        <v>2.44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107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/>
      <c r="B38" s="161"/>
      <c r="C38" s="197" t="s">
        <v>154</v>
      </c>
      <c r="D38" s="166"/>
      <c r="E38" s="171">
        <v>1.44</v>
      </c>
      <c r="F38" s="174"/>
      <c r="G38" s="174"/>
      <c r="H38" s="174"/>
      <c r="I38" s="174"/>
      <c r="J38" s="174"/>
      <c r="K38" s="174"/>
      <c r="L38" s="174"/>
      <c r="M38" s="174"/>
      <c r="N38" s="164"/>
      <c r="O38" s="164"/>
      <c r="P38" s="164"/>
      <c r="Q38" s="164"/>
      <c r="R38" s="164"/>
      <c r="S38" s="164"/>
      <c r="T38" s="165"/>
      <c r="U38" s="164"/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109</v>
      </c>
      <c r="AF38" s="154">
        <v>0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22.5" outlineLevel="1" x14ac:dyDescent="0.2">
      <c r="A39" s="155">
        <v>19</v>
      </c>
      <c r="B39" s="161" t="s">
        <v>152</v>
      </c>
      <c r="C39" s="196" t="s">
        <v>155</v>
      </c>
      <c r="D39" s="163" t="s">
        <v>106</v>
      </c>
      <c r="E39" s="170">
        <v>2.0249999999999999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64">
        <v>1.1322000000000001</v>
      </c>
      <c r="O39" s="164">
        <f>ROUND(E39*N39,5)</f>
        <v>2.29271</v>
      </c>
      <c r="P39" s="164">
        <v>0</v>
      </c>
      <c r="Q39" s="164">
        <f>ROUND(E39*P39,5)</f>
        <v>0</v>
      </c>
      <c r="R39" s="164"/>
      <c r="S39" s="164"/>
      <c r="T39" s="165">
        <v>1.6950000000000001</v>
      </c>
      <c r="U39" s="164">
        <f>ROUND(E39*T39,2)</f>
        <v>3.43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/>
      <c r="B40" s="161"/>
      <c r="C40" s="197" t="s">
        <v>156</v>
      </c>
      <c r="D40" s="166"/>
      <c r="E40" s="171">
        <v>2.0249999999999999</v>
      </c>
      <c r="F40" s="174"/>
      <c r="G40" s="174"/>
      <c r="H40" s="174"/>
      <c r="I40" s="174"/>
      <c r="J40" s="174"/>
      <c r="K40" s="174"/>
      <c r="L40" s="174"/>
      <c r="M40" s="174"/>
      <c r="N40" s="164"/>
      <c r="O40" s="164"/>
      <c r="P40" s="164"/>
      <c r="Q40" s="164"/>
      <c r="R40" s="164"/>
      <c r="S40" s="164"/>
      <c r="T40" s="165"/>
      <c r="U40" s="164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109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x14ac:dyDescent="0.2">
      <c r="A41" s="156" t="s">
        <v>102</v>
      </c>
      <c r="B41" s="162" t="s">
        <v>69</v>
      </c>
      <c r="C41" s="198" t="s">
        <v>70</v>
      </c>
      <c r="D41" s="167"/>
      <c r="E41" s="172"/>
      <c r="F41" s="175"/>
      <c r="G41" s="175">
        <f>SUMIF(AE42:AE59,"&lt;&gt;NOR",G42:G59)</f>
        <v>0</v>
      </c>
      <c r="H41" s="175"/>
      <c r="I41" s="175">
        <f>SUM(I42:I59)</f>
        <v>0</v>
      </c>
      <c r="J41" s="175"/>
      <c r="K41" s="175">
        <f>SUM(K42:K59)</f>
        <v>0</v>
      </c>
      <c r="L41" s="175"/>
      <c r="M41" s="175">
        <f>SUM(M42:M59)</f>
        <v>0</v>
      </c>
      <c r="N41" s="168"/>
      <c r="O41" s="168">
        <f>SUM(O42:O59)</f>
        <v>0.11943999999999999</v>
      </c>
      <c r="P41" s="168"/>
      <c r="Q41" s="168">
        <f>SUM(Q42:Q59)</f>
        <v>0</v>
      </c>
      <c r="R41" s="168"/>
      <c r="S41" s="168"/>
      <c r="T41" s="169"/>
      <c r="U41" s="168">
        <f>SUM(U42:U59)</f>
        <v>30.160000000000007</v>
      </c>
      <c r="AE41" t="s">
        <v>103</v>
      </c>
    </row>
    <row r="42" spans="1:60" outlineLevel="1" x14ac:dyDescent="0.2">
      <c r="A42" s="155">
        <v>20</v>
      </c>
      <c r="B42" s="161" t="s">
        <v>157</v>
      </c>
      <c r="C42" s="196" t="s">
        <v>158</v>
      </c>
      <c r="D42" s="163" t="s">
        <v>159</v>
      </c>
      <c r="E42" s="170">
        <v>18</v>
      </c>
      <c r="F42" s="173"/>
      <c r="G42" s="174">
        <f t="shared" ref="G42:G59" si="0">ROUND(E42*F42,2)</f>
        <v>0</v>
      </c>
      <c r="H42" s="173"/>
      <c r="I42" s="174">
        <f t="shared" ref="I42:I59" si="1">ROUND(E42*H42,2)</f>
        <v>0</v>
      </c>
      <c r="J42" s="173"/>
      <c r="K42" s="174">
        <f t="shared" ref="K42:K59" si="2">ROUND(E42*J42,2)</f>
        <v>0</v>
      </c>
      <c r="L42" s="174">
        <v>21</v>
      </c>
      <c r="M42" s="174">
        <f t="shared" ref="M42:M59" si="3">G42*(1+L42/100)</f>
        <v>0</v>
      </c>
      <c r="N42" s="164">
        <v>4.0000000000000003E-5</v>
      </c>
      <c r="O42" s="164">
        <f t="shared" ref="O42:O59" si="4">ROUND(E42*N42,5)</f>
        <v>7.2000000000000005E-4</v>
      </c>
      <c r="P42" s="164">
        <v>0</v>
      </c>
      <c r="Q42" s="164">
        <f t="shared" ref="Q42:Q59" si="5">ROUND(E42*P42,5)</f>
        <v>0</v>
      </c>
      <c r="R42" s="164"/>
      <c r="S42" s="164"/>
      <c r="T42" s="165">
        <v>3.4000000000000002E-2</v>
      </c>
      <c r="U42" s="164">
        <f t="shared" ref="U42:U59" si="6">ROUND(E42*T42,2)</f>
        <v>0.61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107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21</v>
      </c>
      <c r="B43" s="161" t="s">
        <v>160</v>
      </c>
      <c r="C43" s="196" t="s">
        <v>161</v>
      </c>
      <c r="D43" s="163" t="s">
        <v>159</v>
      </c>
      <c r="E43" s="170">
        <v>18</v>
      </c>
      <c r="F43" s="173"/>
      <c r="G43" s="174">
        <f t="shared" si="0"/>
        <v>0</v>
      </c>
      <c r="H43" s="173"/>
      <c r="I43" s="174">
        <f t="shared" si="1"/>
        <v>0</v>
      </c>
      <c r="J43" s="173"/>
      <c r="K43" s="174">
        <f t="shared" si="2"/>
        <v>0</v>
      </c>
      <c r="L43" s="174">
        <v>21</v>
      </c>
      <c r="M43" s="174">
        <f t="shared" si="3"/>
        <v>0</v>
      </c>
      <c r="N43" s="164">
        <v>0</v>
      </c>
      <c r="O43" s="164">
        <f t="shared" si="4"/>
        <v>0</v>
      </c>
      <c r="P43" s="164">
        <v>0</v>
      </c>
      <c r="Q43" s="164">
        <f t="shared" si="5"/>
        <v>0</v>
      </c>
      <c r="R43" s="164"/>
      <c r="S43" s="164"/>
      <c r="T43" s="165">
        <v>2.5999999999999999E-2</v>
      </c>
      <c r="U43" s="164">
        <f t="shared" si="6"/>
        <v>0.47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107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22</v>
      </c>
      <c r="B44" s="161" t="s">
        <v>162</v>
      </c>
      <c r="C44" s="196" t="s">
        <v>163</v>
      </c>
      <c r="D44" s="163" t="s">
        <v>159</v>
      </c>
      <c r="E44" s="170">
        <v>18</v>
      </c>
      <c r="F44" s="173"/>
      <c r="G44" s="174">
        <f t="shared" si="0"/>
        <v>0</v>
      </c>
      <c r="H44" s="173"/>
      <c r="I44" s="174">
        <f t="shared" si="1"/>
        <v>0</v>
      </c>
      <c r="J44" s="173"/>
      <c r="K44" s="174">
        <f t="shared" si="2"/>
        <v>0</v>
      </c>
      <c r="L44" s="174">
        <v>21</v>
      </c>
      <c r="M44" s="174">
        <f t="shared" si="3"/>
        <v>0</v>
      </c>
      <c r="N44" s="164">
        <v>0</v>
      </c>
      <c r="O44" s="164">
        <f t="shared" si="4"/>
        <v>0</v>
      </c>
      <c r="P44" s="164">
        <v>0</v>
      </c>
      <c r="Q44" s="164">
        <f t="shared" si="5"/>
        <v>0</v>
      </c>
      <c r="R44" s="164"/>
      <c r="S44" s="164"/>
      <c r="T44" s="165">
        <v>0.126</v>
      </c>
      <c r="U44" s="164">
        <f t="shared" si="6"/>
        <v>2.27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107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22.5" outlineLevel="1" x14ac:dyDescent="0.2">
      <c r="A45" s="155">
        <v>23</v>
      </c>
      <c r="B45" s="161" t="s">
        <v>164</v>
      </c>
      <c r="C45" s="196" t="s">
        <v>165</v>
      </c>
      <c r="D45" s="163" t="s">
        <v>159</v>
      </c>
      <c r="E45" s="170">
        <v>18</v>
      </c>
      <c r="F45" s="173"/>
      <c r="G45" s="174">
        <f t="shared" si="0"/>
        <v>0</v>
      </c>
      <c r="H45" s="173"/>
      <c r="I45" s="174">
        <f t="shared" si="1"/>
        <v>0</v>
      </c>
      <c r="J45" s="173"/>
      <c r="K45" s="174">
        <f t="shared" si="2"/>
        <v>0</v>
      </c>
      <c r="L45" s="174">
        <v>21</v>
      </c>
      <c r="M45" s="174">
        <f t="shared" si="3"/>
        <v>0</v>
      </c>
      <c r="N45" s="164">
        <v>2.14E-3</v>
      </c>
      <c r="O45" s="164">
        <f t="shared" si="4"/>
        <v>3.8519999999999999E-2</v>
      </c>
      <c r="P45" s="164">
        <v>0</v>
      </c>
      <c r="Q45" s="164">
        <f t="shared" si="5"/>
        <v>0</v>
      </c>
      <c r="R45" s="164"/>
      <c r="S45" s="164"/>
      <c r="T45" s="165">
        <v>0</v>
      </c>
      <c r="U45" s="164">
        <f t="shared" si="6"/>
        <v>0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166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24</v>
      </c>
      <c r="B46" s="161" t="s">
        <v>167</v>
      </c>
      <c r="C46" s="196" t="s">
        <v>168</v>
      </c>
      <c r="D46" s="163" t="s">
        <v>169</v>
      </c>
      <c r="E46" s="170">
        <v>3</v>
      </c>
      <c r="F46" s="173"/>
      <c r="G46" s="174">
        <f t="shared" si="0"/>
        <v>0</v>
      </c>
      <c r="H46" s="173"/>
      <c r="I46" s="174">
        <f t="shared" si="1"/>
        <v>0</v>
      </c>
      <c r="J46" s="173"/>
      <c r="K46" s="174">
        <f t="shared" si="2"/>
        <v>0</v>
      </c>
      <c r="L46" s="174">
        <v>21</v>
      </c>
      <c r="M46" s="174">
        <f t="shared" si="3"/>
        <v>0</v>
      </c>
      <c r="N46" s="164">
        <v>0</v>
      </c>
      <c r="O46" s="164">
        <f t="shared" si="4"/>
        <v>0</v>
      </c>
      <c r="P46" s="164">
        <v>0</v>
      </c>
      <c r="Q46" s="164">
        <f t="shared" si="5"/>
        <v>0</v>
      </c>
      <c r="R46" s="164"/>
      <c r="S46" s="164"/>
      <c r="T46" s="165">
        <v>0.28320000000000001</v>
      </c>
      <c r="U46" s="164">
        <f t="shared" si="6"/>
        <v>0.85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107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25</v>
      </c>
      <c r="B47" s="161" t="s">
        <v>170</v>
      </c>
      <c r="C47" s="196" t="s">
        <v>171</v>
      </c>
      <c r="D47" s="163" t="s">
        <v>159</v>
      </c>
      <c r="E47" s="170">
        <v>18</v>
      </c>
      <c r="F47" s="173"/>
      <c r="G47" s="174">
        <f t="shared" si="0"/>
        <v>0</v>
      </c>
      <c r="H47" s="173"/>
      <c r="I47" s="174">
        <f t="shared" si="1"/>
        <v>0</v>
      </c>
      <c r="J47" s="173"/>
      <c r="K47" s="174">
        <f t="shared" si="2"/>
        <v>0</v>
      </c>
      <c r="L47" s="174">
        <v>21</v>
      </c>
      <c r="M47" s="174">
        <f t="shared" si="3"/>
        <v>0</v>
      </c>
      <c r="N47" s="164">
        <v>0</v>
      </c>
      <c r="O47" s="164">
        <f t="shared" si="4"/>
        <v>0</v>
      </c>
      <c r="P47" s="164">
        <v>0</v>
      </c>
      <c r="Q47" s="164">
        <f t="shared" si="5"/>
        <v>0</v>
      </c>
      <c r="R47" s="164"/>
      <c r="S47" s="164"/>
      <c r="T47" s="165">
        <v>0.15</v>
      </c>
      <c r="U47" s="164">
        <f t="shared" si="6"/>
        <v>2.7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107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26</v>
      </c>
      <c r="B48" s="161" t="s">
        <v>172</v>
      </c>
      <c r="C48" s="196" t="s">
        <v>173</v>
      </c>
      <c r="D48" s="163" t="s">
        <v>159</v>
      </c>
      <c r="E48" s="170">
        <v>18</v>
      </c>
      <c r="F48" s="173"/>
      <c r="G48" s="174">
        <f t="shared" si="0"/>
        <v>0</v>
      </c>
      <c r="H48" s="173"/>
      <c r="I48" s="174">
        <f t="shared" si="1"/>
        <v>0</v>
      </c>
      <c r="J48" s="173"/>
      <c r="K48" s="174">
        <f t="shared" si="2"/>
        <v>0</v>
      </c>
      <c r="L48" s="174">
        <v>21</v>
      </c>
      <c r="M48" s="174">
        <f t="shared" si="3"/>
        <v>0</v>
      </c>
      <c r="N48" s="164">
        <v>0</v>
      </c>
      <c r="O48" s="164">
        <f t="shared" si="4"/>
        <v>0</v>
      </c>
      <c r="P48" s="164">
        <v>0</v>
      </c>
      <c r="Q48" s="164">
        <f t="shared" si="5"/>
        <v>0</v>
      </c>
      <c r="R48" s="164"/>
      <c r="S48" s="164"/>
      <c r="T48" s="165">
        <v>4.3999999999999997E-2</v>
      </c>
      <c r="U48" s="164">
        <f t="shared" si="6"/>
        <v>0.79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107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2.5" outlineLevel="1" x14ac:dyDescent="0.2">
      <c r="A49" s="155">
        <v>27</v>
      </c>
      <c r="B49" s="161" t="s">
        <v>174</v>
      </c>
      <c r="C49" s="196" t="s">
        <v>175</v>
      </c>
      <c r="D49" s="163" t="s">
        <v>169</v>
      </c>
      <c r="E49" s="170">
        <v>7</v>
      </c>
      <c r="F49" s="173"/>
      <c r="G49" s="174">
        <f t="shared" si="0"/>
        <v>0</v>
      </c>
      <c r="H49" s="173"/>
      <c r="I49" s="174">
        <f t="shared" si="1"/>
        <v>0</v>
      </c>
      <c r="J49" s="173"/>
      <c r="K49" s="174">
        <f t="shared" si="2"/>
        <v>0</v>
      </c>
      <c r="L49" s="174">
        <v>21</v>
      </c>
      <c r="M49" s="174">
        <f t="shared" si="3"/>
        <v>0</v>
      </c>
      <c r="N49" s="164">
        <v>0</v>
      </c>
      <c r="O49" s="164">
        <f t="shared" si="4"/>
        <v>0</v>
      </c>
      <c r="P49" s="164">
        <v>0</v>
      </c>
      <c r="Q49" s="164">
        <f t="shared" si="5"/>
        <v>0</v>
      </c>
      <c r="R49" s="164"/>
      <c r="S49" s="164"/>
      <c r="T49" s="165">
        <v>1.2216</v>
      </c>
      <c r="U49" s="164">
        <f t="shared" si="6"/>
        <v>8.5500000000000007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107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22.5" outlineLevel="1" x14ac:dyDescent="0.2">
      <c r="A50" s="155">
        <v>28</v>
      </c>
      <c r="B50" s="161" t="s">
        <v>176</v>
      </c>
      <c r="C50" s="196" t="s">
        <v>177</v>
      </c>
      <c r="D50" s="163" t="s">
        <v>169</v>
      </c>
      <c r="E50" s="170">
        <v>3</v>
      </c>
      <c r="F50" s="173"/>
      <c r="G50" s="174">
        <f t="shared" si="0"/>
        <v>0</v>
      </c>
      <c r="H50" s="173"/>
      <c r="I50" s="174">
        <f t="shared" si="1"/>
        <v>0</v>
      </c>
      <c r="J50" s="173"/>
      <c r="K50" s="174">
        <f t="shared" si="2"/>
        <v>0</v>
      </c>
      <c r="L50" s="174">
        <v>21</v>
      </c>
      <c r="M50" s="174">
        <f t="shared" si="3"/>
        <v>0</v>
      </c>
      <c r="N50" s="164">
        <v>5.4999999999999997E-3</v>
      </c>
      <c r="O50" s="164">
        <f t="shared" si="4"/>
        <v>1.6500000000000001E-2</v>
      </c>
      <c r="P50" s="164">
        <v>0</v>
      </c>
      <c r="Q50" s="164">
        <f t="shared" si="5"/>
        <v>0</v>
      </c>
      <c r="R50" s="164"/>
      <c r="S50" s="164"/>
      <c r="T50" s="165">
        <v>0</v>
      </c>
      <c r="U50" s="164">
        <f t="shared" si="6"/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166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22.5" outlineLevel="1" x14ac:dyDescent="0.2">
      <c r="A51" s="155">
        <v>29</v>
      </c>
      <c r="B51" s="161" t="s">
        <v>178</v>
      </c>
      <c r="C51" s="196" t="s">
        <v>179</v>
      </c>
      <c r="D51" s="163" t="s">
        <v>169</v>
      </c>
      <c r="E51" s="170">
        <v>2</v>
      </c>
      <c r="F51" s="173"/>
      <c r="G51" s="174">
        <f t="shared" si="0"/>
        <v>0</v>
      </c>
      <c r="H51" s="173"/>
      <c r="I51" s="174">
        <f t="shared" si="1"/>
        <v>0</v>
      </c>
      <c r="J51" s="173"/>
      <c r="K51" s="174">
        <f t="shared" si="2"/>
        <v>0</v>
      </c>
      <c r="L51" s="174">
        <v>21</v>
      </c>
      <c r="M51" s="174">
        <f t="shared" si="3"/>
        <v>0</v>
      </c>
      <c r="N51" s="164">
        <v>0</v>
      </c>
      <c r="O51" s="164">
        <f t="shared" si="4"/>
        <v>0</v>
      </c>
      <c r="P51" s="164">
        <v>0</v>
      </c>
      <c r="Q51" s="164">
        <f t="shared" si="5"/>
        <v>0</v>
      </c>
      <c r="R51" s="164"/>
      <c r="S51" s="164"/>
      <c r="T51" s="165">
        <v>1.2216</v>
      </c>
      <c r="U51" s="164">
        <f t="shared" si="6"/>
        <v>2.44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107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30</v>
      </c>
      <c r="B52" s="161" t="s">
        <v>180</v>
      </c>
      <c r="C52" s="196" t="s">
        <v>181</v>
      </c>
      <c r="D52" s="163" t="s">
        <v>169</v>
      </c>
      <c r="E52" s="170">
        <v>2</v>
      </c>
      <c r="F52" s="173"/>
      <c r="G52" s="174">
        <f t="shared" si="0"/>
        <v>0</v>
      </c>
      <c r="H52" s="173"/>
      <c r="I52" s="174">
        <f t="shared" si="1"/>
        <v>0</v>
      </c>
      <c r="J52" s="173"/>
      <c r="K52" s="174">
        <f t="shared" si="2"/>
        <v>0</v>
      </c>
      <c r="L52" s="174">
        <v>21</v>
      </c>
      <c r="M52" s="174">
        <f t="shared" si="3"/>
        <v>0</v>
      </c>
      <c r="N52" s="164">
        <v>0</v>
      </c>
      <c r="O52" s="164">
        <f t="shared" si="4"/>
        <v>0</v>
      </c>
      <c r="P52" s="164">
        <v>0</v>
      </c>
      <c r="Q52" s="164">
        <f t="shared" si="5"/>
        <v>0</v>
      </c>
      <c r="R52" s="164"/>
      <c r="S52" s="164"/>
      <c r="T52" s="165">
        <v>1.2216</v>
      </c>
      <c r="U52" s="164">
        <f t="shared" si="6"/>
        <v>2.44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107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ht="22.5" outlineLevel="1" x14ac:dyDescent="0.2">
      <c r="A53" s="155">
        <v>31</v>
      </c>
      <c r="B53" s="161" t="s">
        <v>182</v>
      </c>
      <c r="C53" s="196" t="s">
        <v>183</v>
      </c>
      <c r="D53" s="163" t="s">
        <v>169</v>
      </c>
      <c r="E53" s="170">
        <v>2</v>
      </c>
      <c r="F53" s="173"/>
      <c r="G53" s="174">
        <f t="shared" si="0"/>
        <v>0</v>
      </c>
      <c r="H53" s="173"/>
      <c r="I53" s="174">
        <f t="shared" si="1"/>
        <v>0</v>
      </c>
      <c r="J53" s="173"/>
      <c r="K53" s="174">
        <f t="shared" si="2"/>
        <v>0</v>
      </c>
      <c r="L53" s="174">
        <v>21</v>
      </c>
      <c r="M53" s="174">
        <f t="shared" si="3"/>
        <v>0</v>
      </c>
      <c r="N53" s="164">
        <v>1.1E-4</v>
      </c>
      <c r="O53" s="164">
        <f t="shared" si="4"/>
        <v>2.2000000000000001E-4</v>
      </c>
      <c r="P53" s="164">
        <v>0</v>
      </c>
      <c r="Q53" s="164">
        <f t="shared" si="5"/>
        <v>0</v>
      </c>
      <c r="R53" s="164"/>
      <c r="S53" s="164"/>
      <c r="T53" s="165">
        <v>1.56</v>
      </c>
      <c r="U53" s="164">
        <f t="shared" si="6"/>
        <v>3.12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107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ht="22.5" outlineLevel="1" x14ac:dyDescent="0.2">
      <c r="A54" s="155">
        <v>32</v>
      </c>
      <c r="B54" s="161" t="s">
        <v>184</v>
      </c>
      <c r="C54" s="196" t="s">
        <v>185</v>
      </c>
      <c r="D54" s="163" t="s">
        <v>169</v>
      </c>
      <c r="E54" s="170">
        <v>2</v>
      </c>
      <c r="F54" s="173"/>
      <c r="G54" s="174">
        <f t="shared" si="0"/>
        <v>0</v>
      </c>
      <c r="H54" s="173"/>
      <c r="I54" s="174">
        <f t="shared" si="1"/>
        <v>0</v>
      </c>
      <c r="J54" s="173"/>
      <c r="K54" s="174">
        <f t="shared" si="2"/>
        <v>0</v>
      </c>
      <c r="L54" s="174">
        <v>21</v>
      </c>
      <c r="M54" s="174">
        <f t="shared" si="3"/>
        <v>0</v>
      </c>
      <c r="N54" s="164">
        <v>1.1E-4</v>
      </c>
      <c r="O54" s="164">
        <f t="shared" si="4"/>
        <v>2.2000000000000001E-4</v>
      </c>
      <c r="P54" s="164">
        <v>0</v>
      </c>
      <c r="Q54" s="164">
        <f t="shared" si="5"/>
        <v>0</v>
      </c>
      <c r="R54" s="164"/>
      <c r="S54" s="164"/>
      <c r="T54" s="165">
        <v>1.56</v>
      </c>
      <c r="U54" s="164">
        <f t="shared" si="6"/>
        <v>3.12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107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33</v>
      </c>
      <c r="B55" s="161" t="s">
        <v>186</v>
      </c>
      <c r="C55" s="196" t="s">
        <v>187</v>
      </c>
      <c r="D55" s="163" t="s">
        <v>169</v>
      </c>
      <c r="E55" s="170">
        <v>2</v>
      </c>
      <c r="F55" s="173"/>
      <c r="G55" s="174">
        <f t="shared" si="0"/>
        <v>0</v>
      </c>
      <c r="H55" s="173"/>
      <c r="I55" s="174">
        <f t="shared" si="1"/>
        <v>0</v>
      </c>
      <c r="J55" s="173"/>
      <c r="K55" s="174">
        <f t="shared" si="2"/>
        <v>0</v>
      </c>
      <c r="L55" s="174">
        <v>21</v>
      </c>
      <c r="M55" s="174">
        <f t="shared" si="3"/>
        <v>0</v>
      </c>
      <c r="N55" s="164">
        <v>1.8499999999999999E-2</v>
      </c>
      <c r="O55" s="164">
        <f t="shared" si="4"/>
        <v>3.6999999999999998E-2</v>
      </c>
      <c r="P55" s="164">
        <v>0</v>
      </c>
      <c r="Q55" s="164">
        <f t="shared" si="5"/>
        <v>0</v>
      </c>
      <c r="R55" s="164"/>
      <c r="S55" s="164"/>
      <c r="T55" s="165">
        <v>0</v>
      </c>
      <c r="U55" s="164">
        <f t="shared" si="6"/>
        <v>0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166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>
        <v>34</v>
      </c>
      <c r="B56" s="161" t="s">
        <v>188</v>
      </c>
      <c r="C56" s="196" t="s">
        <v>189</v>
      </c>
      <c r="D56" s="163" t="s">
        <v>169</v>
      </c>
      <c r="E56" s="170">
        <v>2</v>
      </c>
      <c r="F56" s="173"/>
      <c r="G56" s="174">
        <f t="shared" si="0"/>
        <v>0</v>
      </c>
      <c r="H56" s="173"/>
      <c r="I56" s="174">
        <f t="shared" si="1"/>
        <v>0</v>
      </c>
      <c r="J56" s="173"/>
      <c r="K56" s="174">
        <f t="shared" si="2"/>
        <v>0</v>
      </c>
      <c r="L56" s="174">
        <v>21</v>
      </c>
      <c r="M56" s="174">
        <f t="shared" si="3"/>
        <v>0</v>
      </c>
      <c r="N56" s="164">
        <v>1.2999999999999999E-3</v>
      </c>
      <c r="O56" s="164">
        <f t="shared" si="4"/>
        <v>2.5999999999999999E-3</v>
      </c>
      <c r="P56" s="164">
        <v>0</v>
      </c>
      <c r="Q56" s="164">
        <f t="shared" si="5"/>
        <v>0</v>
      </c>
      <c r="R56" s="164"/>
      <c r="S56" s="164"/>
      <c r="T56" s="165">
        <v>0</v>
      </c>
      <c r="U56" s="164">
        <f t="shared" si="6"/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166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>
        <v>35</v>
      </c>
      <c r="B57" s="161" t="s">
        <v>190</v>
      </c>
      <c r="C57" s="196" t="s">
        <v>191</v>
      </c>
      <c r="D57" s="163" t="s">
        <v>169</v>
      </c>
      <c r="E57" s="170">
        <v>2</v>
      </c>
      <c r="F57" s="173"/>
      <c r="G57" s="174">
        <f t="shared" si="0"/>
        <v>0</v>
      </c>
      <c r="H57" s="173"/>
      <c r="I57" s="174">
        <f t="shared" si="1"/>
        <v>0</v>
      </c>
      <c r="J57" s="173"/>
      <c r="K57" s="174">
        <f t="shared" si="2"/>
        <v>0</v>
      </c>
      <c r="L57" s="174">
        <v>21</v>
      </c>
      <c r="M57" s="174">
        <f t="shared" si="3"/>
        <v>0</v>
      </c>
      <c r="N57" s="164">
        <v>2.2000000000000001E-4</v>
      </c>
      <c r="O57" s="164">
        <f t="shared" si="4"/>
        <v>4.4000000000000002E-4</v>
      </c>
      <c r="P57" s="164">
        <v>0</v>
      </c>
      <c r="Q57" s="164">
        <f t="shared" si="5"/>
        <v>0</v>
      </c>
      <c r="R57" s="164"/>
      <c r="S57" s="164"/>
      <c r="T57" s="165">
        <v>0.99</v>
      </c>
      <c r="U57" s="164">
        <f t="shared" si="6"/>
        <v>1.98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107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>
        <v>36</v>
      </c>
      <c r="B58" s="161" t="s">
        <v>192</v>
      </c>
      <c r="C58" s="196" t="s">
        <v>193</v>
      </c>
      <c r="D58" s="163" t="s">
        <v>169</v>
      </c>
      <c r="E58" s="170">
        <v>1</v>
      </c>
      <c r="F58" s="173"/>
      <c r="G58" s="174">
        <f t="shared" si="0"/>
        <v>0</v>
      </c>
      <c r="H58" s="173"/>
      <c r="I58" s="174">
        <f t="shared" si="1"/>
        <v>0</v>
      </c>
      <c r="J58" s="173"/>
      <c r="K58" s="174">
        <f t="shared" si="2"/>
        <v>0</v>
      </c>
      <c r="L58" s="174">
        <v>21</v>
      </c>
      <c r="M58" s="174">
        <f t="shared" si="3"/>
        <v>0</v>
      </c>
      <c r="N58" s="164">
        <v>2.3E-2</v>
      </c>
      <c r="O58" s="164">
        <f t="shared" si="4"/>
        <v>2.3E-2</v>
      </c>
      <c r="P58" s="164">
        <v>0</v>
      </c>
      <c r="Q58" s="164">
        <f t="shared" si="5"/>
        <v>0</v>
      </c>
      <c r="R58" s="164"/>
      <c r="S58" s="164"/>
      <c r="T58" s="165">
        <v>0</v>
      </c>
      <c r="U58" s="164">
        <f t="shared" si="6"/>
        <v>0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166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55">
        <v>37</v>
      </c>
      <c r="B59" s="161" t="s">
        <v>194</v>
      </c>
      <c r="C59" s="196" t="s">
        <v>195</v>
      </c>
      <c r="D59" s="163" t="s">
        <v>169</v>
      </c>
      <c r="E59" s="170">
        <v>1</v>
      </c>
      <c r="F59" s="173"/>
      <c r="G59" s="174">
        <f t="shared" si="0"/>
        <v>0</v>
      </c>
      <c r="H59" s="173"/>
      <c r="I59" s="174">
        <f t="shared" si="1"/>
        <v>0</v>
      </c>
      <c r="J59" s="173"/>
      <c r="K59" s="174">
        <f t="shared" si="2"/>
        <v>0</v>
      </c>
      <c r="L59" s="174">
        <v>21</v>
      </c>
      <c r="M59" s="174">
        <f t="shared" si="3"/>
        <v>0</v>
      </c>
      <c r="N59" s="164">
        <v>2.2000000000000001E-4</v>
      </c>
      <c r="O59" s="164">
        <f t="shared" si="4"/>
        <v>2.2000000000000001E-4</v>
      </c>
      <c r="P59" s="164">
        <v>0</v>
      </c>
      <c r="Q59" s="164">
        <f t="shared" si="5"/>
        <v>0</v>
      </c>
      <c r="R59" s="164"/>
      <c r="S59" s="164"/>
      <c r="T59" s="165">
        <v>0.82</v>
      </c>
      <c r="U59" s="164">
        <f t="shared" si="6"/>
        <v>0.82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107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x14ac:dyDescent="0.2">
      <c r="A60" s="156" t="s">
        <v>102</v>
      </c>
      <c r="B60" s="162" t="s">
        <v>71</v>
      </c>
      <c r="C60" s="198" t="s">
        <v>72</v>
      </c>
      <c r="D60" s="167"/>
      <c r="E60" s="172"/>
      <c r="F60" s="175"/>
      <c r="G60" s="175">
        <f>SUMIF(AE61:AE61,"&lt;&gt;NOR",G61:G61)</f>
        <v>0</v>
      </c>
      <c r="H60" s="175"/>
      <c r="I60" s="175">
        <f>SUM(I61:I61)</f>
        <v>0</v>
      </c>
      <c r="J60" s="175"/>
      <c r="K60" s="175">
        <f>SUM(K61:K61)</f>
        <v>0</v>
      </c>
      <c r="L60" s="175"/>
      <c r="M60" s="175">
        <f>SUM(M61:M61)</f>
        <v>0</v>
      </c>
      <c r="N60" s="168"/>
      <c r="O60" s="168">
        <f>SUM(O61:O61)</f>
        <v>0</v>
      </c>
      <c r="P60" s="168"/>
      <c r="Q60" s="168">
        <f>SUM(Q61:Q61)</f>
        <v>0</v>
      </c>
      <c r="R60" s="168"/>
      <c r="S60" s="168"/>
      <c r="T60" s="169"/>
      <c r="U60" s="168">
        <f>SUM(U61:U61)</f>
        <v>0.03</v>
      </c>
      <c r="AE60" t="s">
        <v>103</v>
      </c>
    </row>
    <row r="61" spans="1:60" outlineLevel="1" x14ac:dyDescent="0.2">
      <c r="A61" s="155">
        <v>38</v>
      </c>
      <c r="B61" s="161" t="s">
        <v>196</v>
      </c>
      <c r="C61" s="196" t="s">
        <v>197</v>
      </c>
      <c r="D61" s="163" t="s">
        <v>143</v>
      </c>
      <c r="E61" s="170">
        <v>0.11944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64">
        <v>0</v>
      </c>
      <c r="O61" s="164">
        <f>ROUND(E61*N61,5)</f>
        <v>0</v>
      </c>
      <c r="P61" s="164">
        <v>0</v>
      </c>
      <c r="Q61" s="164">
        <f>ROUND(E61*P61,5)</f>
        <v>0</v>
      </c>
      <c r="R61" s="164"/>
      <c r="S61" s="164"/>
      <c r="T61" s="165">
        <v>0.21149999999999999</v>
      </c>
      <c r="U61" s="164">
        <f>ROUND(E61*T61,2)</f>
        <v>0.03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107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x14ac:dyDescent="0.2">
      <c r="A62" s="156" t="s">
        <v>102</v>
      </c>
      <c r="B62" s="162" t="s">
        <v>73</v>
      </c>
      <c r="C62" s="198" t="s">
        <v>74</v>
      </c>
      <c r="D62" s="167"/>
      <c r="E62" s="172"/>
      <c r="F62" s="175"/>
      <c r="G62" s="175">
        <f>SUMIF(AE63:AE67,"&lt;&gt;NOR",G63:G67)</f>
        <v>0</v>
      </c>
      <c r="H62" s="175"/>
      <c r="I62" s="175">
        <f>SUM(I63:I67)</f>
        <v>0</v>
      </c>
      <c r="J62" s="175"/>
      <c r="K62" s="175">
        <f>SUM(K63:K67)</f>
        <v>0</v>
      </c>
      <c r="L62" s="175"/>
      <c r="M62" s="175">
        <f>SUM(M63:M67)</f>
        <v>0</v>
      </c>
      <c r="N62" s="168"/>
      <c r="O62" s="168">
        <f>SUM(O63:O67)</f>
        <v>7.1340000000000001E-2</v>
      </c>
      <c r="P62" s="168"/>
      <c r="Q62" s="168">
        <f>SUM(Q63:Q67)</f>
        <v>0</v>
      </c>
      <c r="R62" s="168"/>
      <c r="S62" s="168"/>
      <c r="T62" s="169"/>
      <c r="U62" s="168">
        <f>SUM(U63:U67)</f>
        <v>6.19</v>
      </c>
      <c r="AE62" t="s">
        <v>103</v>
      </c>
    </row>
    <row r="63" spans="1:60" outlineLevel="1" x14ac:dyDescent="0.2">
      <c r="A63" s="155">
        <v>39</v>
      </c>
      <c r="B63" s="161" t="s">
        <v>198</v>
      </c>
      <c r="C63" s="196" t="s">
        <v>199</v>
      </c>
      <c r="D63" s="163" t="s">
        <v>169</v>
      </c>
      <c r="E63" s="170">
        <v>2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64">
        <v>8.94E-3</v>
      </c>
      <c r="O63" s="164">
        <f>ROUND(E63*N63,5)</f>
        <v>1.788E-2</v>
      </c>
      <c r="P63" s="164">
        <v>0</v>
      </c>
      <c r="Q63" s="164">
        <f>ROUND(E63*P63,5)</f>
        <v>0</v>
      </c>
      <c r="R63" s="164"/>
      <c r="S63" s="164"/>
      <c r="T63" s="165">
        <v>1.488</v>
      </c>
      <c r="U63" s="164">
        <f>ROUND(E63*T63,2)</f>
        <v>2.98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107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>
        <v>40</v>
      </c>
      <c r="B64" s="161" t="s">
        <v>200</v>
      </c>
      <c r="C64" s="196" t="s">
        <v>201</v>
      </c>
      <c r="D64" s="163" t="s">
        <v>169</v>
      </c>
      <c r="E64" s="170">
        <v>1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64">
        <v>2.1919999999999999E-2</v>
      </c>
      <c r="O64" s="164">
        <f>ROUND(E64*N64,5)</f>
        <v>2.1919999999999999E-2</v>
      </c>
      <c r="P64" s="164">
        <v>0</v>
      </c>
      <c r="Q64" s="164">
        <f>ROUND(E64*P64,5)</f>
        <v>0</v>
      </c>
      <c r="R64" s="164"/>
      <c r="S64" s="164"/>
      <c r="T64" s="165">
        <v>1.488</v>
      </c>
      <c r="U64" s="164">
        <f>ROUND(E64*T64,2)</f>
        <v>1.49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107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>
        <v>41</v>
      </c>
      <c r="B65" s="161" t="s">
        <v>202</v>
      </c>
      <c r="C65" s="196" t="s">
        <v>203</v>
      </c>
      <c r="D65" s="163" t="s">
        <v>169</v>
      </c>
      <c r="E65" s="170">
        <v>2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64">
        <v>2E-3</v>
      </c>
      <c r="O65" s="164">
        <f>ROUND(E65*N65,5)</f>
        <v>4.0000000000000001E-3</v>
      </c>
      <c r="P65" s="164">
        <v>0</v>
      </c>
      <c r="Q65" s="164">
        <f>ROUND(E65*P65,5)</f>
        <v>0</v>
      </c>
      <c r="R65" s="164"/>
      <c r="S65" s="164"/>
      <c r="T65" s="165">
        <v>0</v>
      </c>
      <c r="U65" s="164">
        <f>ROUND(E65*T65,2)</f>
        <v>0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166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>
        <v>42</v>
      </c>
      <c r="B66" s="161" t="s">
        <v>204</v>
      </c>
      <c r="C66" s="196" t="s">
        <v>205</v>
      </c>
      <c r="D66" s="163" t="s">
        <v>169</v>
      </c>
      <c r="E66" s="170">
        <v>2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64">
        <v>2.1000000000000001E-4</v>
      </c>
      <c r="O66" s="164">
        <f>ROUND(E66*N66,5)</f>
        <v>4.2000000000000002E-4</v>
      </c>
      <c r="P66" s="164">
        <v>0</v>
      </c>
      <c r="Q66" s="164">
        <f>ROUND(E66*P66,5)</f>
        <v>0</v>
      </c>
      <c r="R66" s="164"/>
      <c r="S66" s="164"/>
      <c r="T66" s="165">
        <v>0.114</v>
      </c>
      <c r="U66" s="164">
        <f>ROUND(E66*T66,2)</f>
        <v>0.23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107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84">
        <v>43</v>
      </c>
      <c r="B67" s="185" t="s">
        <v>206</v>
      </c>
      <c r="C67" s="199" t="s">
        <v>207</v>
      </c>
      <c r="D67" s="186" t="s">
        <v>169</v>
      </c>
      <c r="E67" s="187">
        <v>1</v>
      </c>
      <c r="F67" s="188"/>
      <c r="G67" s="189">
        <f>ROUND(E67*F67,2)</f>
        <v>0</v>
      </c>
      <c r="H67" s="188"/>
      <c r="I67" s="189">
        <f>ROUND(E67*H67,2)</f>
        <v>0</v>
      </c>
      <c r="J67" s="188"/>
      <c r="K67" s="189">
        <f>ROUND(E67*J67,2)</f>
        <v>0</v>
      </c>
      <c r="L67" s="189">
        <v>21</v>
      </c>
      <c r="M67" s="189">
        <f>G67*(1+L67/100)</f>
        <v>0</v>
      </c>
      <c r="N67" s="190">
        <v>2.7119999999999998E-2</v>
      </c>
      <c r="O67" s="190">
        <f>ROUND(E67*N67,5)</f>
        <v>2.7119999999999998E-2</v>
      </c>
      <c r="P67" s="190">
        <v>0</v>
      </c>
      <c r="Q67" s="190">
        <f>ROUND(E67*P67,5)</f>
        <v>0</v>
      </c>
      <c r="R67" s="190"/>
      <c r="S67" s="190"/>
      <c r="T67" s="191">
        <v>1.488</v>
      </c>
      <c r="U67" s="190">
        <f>ROUND(E67*T67,2)</f>
        <v>1.49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107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x14ac:dyDescent="0.2">
      <c r="A68" s="6"/>
      <c r="B68" s="7" t="s">
        <v>208</v>
      </c>
      <c r="C68" s="200" t="s">
        <v>208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 x14ac:dyDescent="0.2">
      <c r="A69" s="192"/>
      <c r="B69" s="193">
        <v>26</v>
      </c>
      <c r="C69" s="201" t="s">
        <v>208</v>
      </c>
      <c r="D69" s="194"/>
      <c r="E69" s="194"/>
      <c r="F69" s="194"/>
      <c r="G69" s="195">
        <f>G8+G31+G33+G36+G41+G60+G62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f>SUMIF(L7:L67,AC68,G7:G67)</f>
        <v>0</v>
      </c>
      <c r="AD69">
        <f>SUMIF(L7:L67,AD68,G7:G67)</f>
        <v>0</v>
      </c>
      <c r="AE69" t="s">
        <v>209</v>
      </c>
    </row>
    <row r="70" spans="1:60" x14ac:dyDescent="0.2">
      <c r="A70" s="6"/>
      <c r="B70" s="7" t="s">
        <v>208</v>
      </c>
      <c r="C70" s="200" t="s">
        <v>208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6"/>
      <c r="B71" s="7" t="s">
        <v>208</v>
      </c>
      <c r="C71" s="200" t="s">
        <v>208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 x14ac:dyDescent="0.2">
      <c r="A72" s="263">
        <v>33</v>
      </c>
      <c r="B72" s="263"/>
      <c r="C72" s="264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65"/>
      <c r="B73" s="266"/>
      <c r="C73" s="267"/>
      <c r="D73" s="266"/>
      <c r="E73" s="266"/>
      <c r="F73" s="266"/>
      <c r="G73" s="268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 t="s">
        <v>210</v>
      </c>
    </row>
    <row r="74" spans="1:60" x14ac:dyDescent="0.2">
      <c r="A74" s="269"/>
      <c r="B74" s="270"/>
      <c r="C74" s="271"/>
      <c r="D74" s="270"/>
      <c r="E74" s="270"/>
      <c r="F74" s="270"/>
      <c r="G74" s="272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9"/>
      <c r="B75" s="270"/>
      <c r="C75" s="271"/>
      <c r="D75" s="270"/>
      <c r="E75" s="270"/>
      <c r="F75" s="270"/>
      <c r="G75" s="272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69"/>
      <c r="B76" s="270"/>
      <c r="C76" s="271"/>
      <c r="D76" s="270"/>
      <c r="E76" s="270"/>
      <c r="F76" s="270"/>
      <c r="G76" s="272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73"/>
      <c r="B77" s="274"/>
      <c r="C77" s="275"/>
      <c r="D77" s="274"/>
      <c r="E77" s="274"/>
      <c r="F77" s="274"/>
      <c r="G77" s="27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6"/>
      <c r="B78" s="7" t="s">
        <v>208</v>
      </c>
      <c r="C78" s="200" t="s">
        <v>208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C79" s="202"/>
      <c r="AE79" t="s">
        <v>211</v>
      </c>
    </row>
  </sheetData>
  <mergeCells count="6">
    <mergeCell ref="A73:G77"/>
    <mergeCell ref="A1:G1"/>
    <mergeCell ref="C2:G2"/>
    <mergeCell ref="C3:G3"/>
    <mergeCell ref="C4:G4"/>
    <mergeCell ref="A72:C7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Koudelková Zdeňka</dc:creator>
  <cp:lastModifiedBy>Koudelková Zdeňka</cp:lastModifiedBy>
  <cp:lastPrinted>2020-12-08T11:31:18Z</cp:lastPrinted>
  <dcterms:created xsi:type="dcterms:W3CDTF">2009-04-08T07:15:50Z</dcterms:created>
  <dcterms:modified xsi:type="dcterms:W3CDTF">2020-12-08T11:31:34Z</dcterms:modified>
</cp:coreProperties>
</file>